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Карнаков\БИЗНЕС-ПЛАНЫ\Липецк мой бизнес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3" i="1" l="1"/>
  <c r="E149" i="1"/>
  <c r="O142" i="1"/>
  <c r="E152" i="1"/>
  <c r="D140" i="1"/>
  <c r="E140" i="1"/>
  <c r="F140" i="1"/>
  <c r="G140" i="1"/>
  <c r="H140" i="1"/>
  <c r="I140" i="1"/>
  <c r="J140" i="1"/>
  <c r="K140" i="1"/>
  <c r="L140" i="1"/>
  <c r="M140" i="1"/>
  <c r="N140" i="1"/>
  <c r="C140" i="1"/>
  <c r="F59" i="1"/>
  <c r="F60" i="1"/>
  <c r="F61" i="1"/>
  <c r="F62" i="1"/>
  <c r="F63" i="1"/>
  <c r="F64" i="1"/>
  <c r="F65" i="1"/>
  <c r="H98" i="1"/>
  <c r="H99" i="1"/>
  <c r="H100" i="1"/>
  <c r="H101" i="1"/>
  <c r="H102" i="1"/>
  <c r="H103" i="1"/>
  <c r="H104" i="1"/>
  <c r="H105" i="1"/>
  <c r="H106" i="1"/>
  <c r="H107" i="1"/>
  <c r="F98" i="1"/>
  <c r="F99" i="1"/>
  <c r="F100" i="1"/>
  <c r="F101" i="1"/>
  <c r="F102" i="1"/>
  <c r="F103" i="1"/>
  <c r="F104" i="1"/>
  <c r="F105" i="1"/>
  <c r="F106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79" i="1"/>
  <c r="N134" i="1"/>
  <c r="M134" i="1"/>
  <c r="L134" i="1"/>
  <c r="K134" i="1"/>
  <c r="J134" i="1"/>
  <c r="I134" i="1"/>
  <c r="H134" i="1"/>
  <c r="G134" i="1"/>
  <c r="F134" i="1"/>
  <c r="D134" i="1"/>
  <c r="E134" i="1"/>
  <c r="C134" i="1"/>
  <c r="D163" i="1"/>
  <c r="C163" i="1"/>
  <c r="O139" i="1"/>
  <c r="O134" i="1" l="1"/>
  <c r="O136" i="1" l="1"/>
  <c r="C123" i="1"/>
  <c r="F97" i="1"/>
  <c r="H97" i="1"/>
  <c r="F78" i="1"/>
  <c r="F75" i="1"/>
  <c r="F74" i="1" s="1"/>
  <c r="F58" i="1"/>
  <c r="F70" i="1"/>
  <c r="F71" i="1"/>
  <c r="F72" i="1"/>
  <c r="F73" i="1"/>
  <c r="F30" i="1"/>
  <c r="C133" i="1" l="1"/>
  <c r="C132" i="1" s="1"/>
  <c r="F57" i="1"/>
  <c r="F29" i="1"/>
  <c r="E131" i="1"/>
  <c r="F131" i="1" l="1"/>
  <c r="F138" i="1" s="1"/>
  <c r="D133" i="1"/>
  <c r="D132" i="1" s="1"/>
  <c r="E133" i="1"/>
  <c r="E132" i="1" s="1"/>
  <c r="E137" i="1" s="1"/>
  <c r="L131" i="1"/>
  <c r="L138" i="1" s="1"/>
  <c r="M131" i="1"/>
  <c r="M138" i="1" s="1"/>
  <c r="G131" i="1"/>
  <c r="G138" i="1" s="1"/>
  <c r="C131" i="1"/>
  <c r="J133" i="1"/>
  <c r="J132" i="1" s="1"/>
  <c r="H133" i="1"/>
  <c r="H132" i="1" s="1"/>
  <c r="I133" i="1"/>
  <c r="I132" i="1" s="1"/>
  <c r="N133" i="1"/>
  <c r="N132" i="1" s="1"/>
  <c r="L133" i="1"/>
  <c r="L132" i="1" s="1"/>
  <c r="M133" i="1"/>
  <c r="M132" i="1" s="1"/>
  <c r="K131" i="1"/>
  <c r="K138" i="1" s="1"/>
  <c r="K133" i="1"/>
  <c r="K132" i="1" s="1"/>
  <c r="G133" i="1"/>
  <c r="G132" i="1" s="1"/>
  <c r="F133" i="1"/>
  <c r="F132" i="1" s="1"/>
  <c r="N131" i="1"/>
  <c r="I131" i="1"/>
  <c r="H131" i="1"/>
  <c r="H138" i="1" s="1"/>
  <c r="J131" i="1"/>
  <c r="J138" i="1" s="1"/>
  <c r="D131" i="1"/>
  <c r="D138" i="1" s="1"/>
  <c r="F82" i="1"/>
  <c r="E138" i="1"/>
  <c r="L137" i="1" l="1"/>
  <c r="L141" i="1" s="1"/>
  <c r="N137" i="1"/>
  <c r="C137" i="1"/>
  <c r="O132" i="1"/>
  <c r="E150" i="1" s="1"/>
  <c r="D150" i="1" s="1"/>
  <c r="M137" i="1"/>
  <c r="M141" i="1" s="1"/>
  <c r="F137" i="1"/>
  <c r="F141" i="1" s="1"/>
  <c r="N138" i="1"/>
  <c r="G137" i="1"/>
  <c r="G141" i="1" s="1"/>
  <c r="D137" i="1"/>
  <c r="D141" i="1" s="1"/>
  <c r="K137" i="1"/>
  <c r="K141" i="1" s="1"/>
  <c r="O133" i="1"/>
  <c r="J137" i="1"/>
  <c r="J141" i="1" s="1"/>
  <c r="I138" i="1"/>
  <c r="I137" i="1"/>
  <c r="O131" i="1"/>
  <c r="E148" i="1" s="1"/>
  <c r="D148" i="1" s="1"/>
  <c r="H137" i="1"/>
  <c r="H141" i="1" s="1"/>
  <c r="E141" i="1"/>
  <c r="C138" i="1"/>
  <c r="N141" i="1" l="1"/>
  <c r="C141" i="1"/>
  <c r="I141" i="1"/>
  <c r="O140" i="1"/>
  <c r="O137" i="1"/>
  <c r="O138" i="1"/>
  <c r="E151" i="1" s="1"/>
  <c r="D151" i="1" s="1"/>
  <c r="O141" i="1" l="1"/>
  <c r="D152" i="1"/>
  <c r="E154" i="1" s="1"/>
  <c r="D149" i="1" l="1"/>
</calcChain>
</file>

<file path=xl/sharedStrings.xml><?xml version="1.0" encoding="utf-8"?>
<sst xmlns="http://schemas.openxmlformats.org/spreadsheetml/2006/main" count="330" uniqueCount="233">
  <si>
    <t>Форма бизнес-плана</t>
  </si>
  <si>
    <t>Таблица 1</t>
  </si>
  <si>
    <t>№</t>
  </si>
  <si>
    <t>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</si>
  <si>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</si>
  <si>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</si>
  <si>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</si>
  <si>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</si>
  <si>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</si>
  <si>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</si>
  <si>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</si>
  <si>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</si>
  <si>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</si>
  <si>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</si>
  <si>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…</t>
  </si>
  <si>
    <t>2.</t>
  </si>
  <si>
    <t>Материально-производственные запасы</t>
  </si>
  <si>
    <t>2.1.</t>
  </si>
  <si>
    <t>2.2.</t>
  </si>
  <si>
    <t>3.</t>
  </si>
  <si>
    <t>Имущественные обязательства (аренда (до 15% назначаемой выплаты)</t>
  </si>
  <si>
    <t>3.1.</t>
  </si>
  <si>
    <t>3.2.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</si>
  <si>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</si>
  <si>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</si>
  <si>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</si>
  <si>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</si>
  <si>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</si>
  <si>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</si>
  <si>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</si>
  <si>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</si>
  <si>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</si>
  <si>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</si>
  <si>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</si>
  <si>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</si>
  <si>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ИТОГО</t>
  </si>
  <si>
    <t>Таблица 3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</si>
  <si>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</si>
  <si>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</si>
  <si>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</si>
  <si>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</si>
  <si>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</si>
  <si>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</si>
  <si>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</si>
  <si>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ИТОГО В МЕСЯЦ</t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</si>
  <si>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</si>
  <si>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</si>
  <si>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</si>
  <si>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</si>
  <si>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</si>
  <si>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</si>
  <si>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</si>
  <si>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</si>
  <si>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7.</t>
  </si>
  <si>
    <t>Заработная плата персонала с фиксированными страховыми взносами</t>
  </si>
  <si>
    <t>8.</t>
  </si>
  <si>
    <t>Налоги</t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</si>
  <si>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</si>
  <si>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</si>
  <si>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</si>
  <si>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</si>
  <si>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</si>
  <si>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</si>
  <si>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</si>
  <si>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</si>
  <si>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</si>
  <si>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</si>
  <si>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</si>
  <si>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</si>
  <si>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</si>
  <si>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</si>
  <si>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</si>
  <si>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</si>
  <si>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</si>
  <si>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</si>
  <si>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Прибыль/ убыток, руб.</t>
  </si>
  <si>
    <t>Налоги, руб.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</si>
  <si>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</si>
  <si>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</si>
  <si>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</si>
  <si>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</si>
  <si>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</si>
  <si>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</si>
  <si>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</si>
  <si>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</si>
  <si>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</si>
  <si>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</si>
  <si>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</si>
  <si>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</si>
  <si>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</si>
  <si>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Рентабельность чистой прибыли</t>
  </si>
  <si>
    <t>%</t>
  </si>
  <si>
    <t>Таблица 7</t>
  </si>
  <si>
    <t>Источник финансирования</t>
  </si>
  <si>
    <t>(руб.)</t>
  </si>
  <si>
    <t>Доля от общей суммы затрат (%)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</si>
  <si>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</si>
  <si>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</si>
  <si>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</si>
  <si>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t>Таблица 8</t>
  </si>
  <si>
    <t>Наиболее вероятные риски</t>
  </si>
  <si>
    <t>Меры по предотвращению рисков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</si>
  <si>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</si>
  <si>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</si>
  <si>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</si>
  <si>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№ п/п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</si>
  <si>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</si>
  <si>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</si>
  <si>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</si>
  <si>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</si>
  <si>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</si>
  <si>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Расходы, руб., в том числе: (перечисление расходов)</t>
  </si>
  <si>
    <t>Среднее значение за месяц</t>
  </si>
  <si>
    <t xml:space="preserve">№ п/п </t>
  </si>
  <si>
    <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</si>
  <si>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r>
      <rPr>
        <b/>
        <sz val="14"/>
        <color theme="1"/>
        <rFont val="Times New Roman"/>
        <family val="1"/>
        <charset val="204"/>
      </rP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</si>
  <si>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1.4.E-mail, телефон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</si>
  <si>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</si>
  <si>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</si>
  <si>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</si>
  <si>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>1.8.Дополнительные знания, умения, навыки, опыт в организации бизнеса</t>
  </si>
  <si>
    <t>1.9.Потребность в обучении/повышении квалификации с обоснованием</t>
  </si>
  <si>
    <t>2.7.Имеющееся оборудование/товары/сырье/имущество для бизнеса</t>
  </si>
  <si>
    <t>Расходные материалы</t>
  </si>
  <si>
    <t>Социальное страхование ИП</t>
  </si>
  <si>
    <t>Налог на прибыль (НПД, патент, УСН)</t>
  </si>
  <si>
    <t>Расходы (иные)</t>
  </si>
  <si>
    <t>Х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</si>
  <si>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</si>
  <si>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</si>
  <si>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</si>
  <si>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</si>
  <si>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</si>
  <si>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</si>
  <si>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</si>
  <si>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</si>
  <si>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</si>
  <si>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</si>
  <si>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</si>
  <si>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</si>
  <si>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</si>
  <si>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</si>
  <si>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</si>
  <si>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</si>
  <si>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</si>
  <si>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</si>
  <si>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</si>
  <si>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</si>
  <si>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1.22.</t>
  </si>
  <si>
    <t>1.23.</t>
  </si>
  <si>
    <t>1.24.</t>
  </si>
  <si>
    <t>1.25.</t>
  </si>
  <si>
    <t>1.26.</t>
  </si>
  <si>
    <t>1.27.</t>
  </si>
  <si>
    <t>Кресло Барбера</t>
  </si>
  <si>
    <t>Мойĸа Барбера</t>
  </si>
  <si>
    <t>Машинĸа для стрижĸи</t>
  </si>
  <si>
    <t>Машинĸа для фейда</t>
  </si>
  <si>
    <t>Машинĸа для ĸантовĸи</t>
  </si>
  <si>
    <t>Тример для бороды</t>
  </si>
  <si>
    <t>Шейвер</t>
  </si>
  <si>
    <t>Барбер массажер</t>
  </si>
  <si>
    <t>Опасная бритва</t>
  </si>
  <si>
    <t>Ковриĸ Барбера</t>
  </si>
  <si>
    <t>Зерĸало</t>
  </si>
  <si>
    <t>Стеллаж настенный</t>
  </si>
  <si>
    <t>Стеллаж для полотенца</t>
  </si>
  <si>
    <t>Стул Барбера</t>
  </si>
  <si>
    <t xml:space="preserve">Стерилизатор для полотенец </t>
  </si>
  <si>
    <t>Колба стерилизатор</t>
  </si>
  <si>
    <t xml:space="preserve">Диван </t>
  </si>
  <si>
    <t>Ножницы прямые</t>
  </si>
  <si>
    <t>Ножницы филировочные</t>
  </si>
  <si>
    <t>Фен для волос</t>
  </si>
  <si>
    <t>Шипцы выпрямители</t>
  </si>
  <si>
    <t>Восĸовой аппарат</t>
  </si>
  <si>
    <t>Стол</t>
  </si>
  <si>
    <t>Вешалĸа</t>
  </si>
  <si>
    <t>Тележĸа париĸмахера</t>
  </si>
  <si>
    <t>Пеньюар Барбера</t>
  </si>
  <si>
    <t>Напольный Мат Барбера</t>
  </si>
  <si>
    <t>Ozon, Beauty Pro</t>
  </si>
  <si>
    <t>9.</t>
  </si>
  <si>
    <t>10.</t>
  </si>
  <si>
    <t>Шампунь</t>
  </si>
  <si>
    <t>Кондиционер для волос</t>
  </si>
  <si>
    <t>Лаĸ для волос</t>
  </si>
  <si>
    <t>2.3.</t>
  </si>
  <si>
    <t>2.4.</t>
  </si>
  <si>
    <t>2.5.</t>
  </si>
  <si>
    <t>2.6.</t>
  </si>
  <si>
    <t>2.7.</t>
  </si>
  <si>
    <t>2.9.</t>
  </si>
  <si>
    <t>Сухой лаĸ</t>
  </si>
  <si>
    <t>Красĸа</t>
  </si>
  <si>
    <t>Масло для бороды</t>
  </si>
  <si>
    <t>Бальзам для бороды</t>
  </si>
  <si>
    <t>Восĸ для усов</t>
  </si>
  <si>
    <t>Мужсĸая Стрижĸа ĸласиĸа</t>
  </si>
  <si>
    <t>Оформление Бороды</t>
  </si>
  <si>
    <t>Моделирование Бороды</t>
  </si>
  <si>
    <t>Фейдинг</t>
  </si>
  <si>
    <t>Камуфляж Бороды</t>
  </si>
  <si>
    <t>Отец и сын</t>
  </si>
  <si>
    <t>Уĸладĸа</t>
  </si>
  <si>
    <t>Черная Масĸа</t>
  </si>
  <si>
    <t>Комплекс с покраской</t>
  </si>
  <si>
    <t>Комплекс без покраски</t>
  </si>
  <si>
    <t>шт.</t>
  </si>
  <si>
    <t>**Высокая конкуренция:** На рынке существует множество барбершопов, что может затруднить привлечение клиентов.</t>
  </si>
  <si>
    <t>**Изменение потребительских предпочтений:** Вкусы и тренды могут меняться, что требует быстрой адаптации бизнеса.</t>
  </si>
  <si>
    <t>**Конкурентное преимущество:** Разработка уникальных предложений и акций для выделения среди конкурентов.</t>
  </si>
  <si>
    <t>**Мониторинг трендов:** Постоянное отслеживание изменений в моде и потребительских предпочтениях, адаптация услуг под текущие тренды.</t>
  </si>
  <si>
    <r>
      <rPr>
        <b/>
        <sz val="14"/>
        <color theme="1"/>
        <rFont val="Times New Roman"/>
        <family val="1"/>
        <charset val="204"/>
      </rP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Иванов Иван Иванович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</si>
  <si>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не планируется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</si>
  <si>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Развитие</t>
    </r>
  </si>
  <si>
    <r>
      <t xml:space="preserve">2.9.Опыт и достижения в планируемой деятельности  </t>
    </r>
    <r>
      <rPr>
        <sz val="14"/>
        <color theme="1"/>
        <rFont val="Times New Roman"/>
        <family val="1"/>
        <charset val="204"/>
      </rPr>
      <t>Планируется развитие салона</t>
    </r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</si>
  <si>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 месяц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</si>
  <si>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</t>
    </r>
    <r>
      <rPr>
        <sz val="14"/>
        <color theme="1"/>
        <rFont val="Times New Roman"/>
        <family val="1"/>
        <charset val="204"/>
      </rPr>
      <t>Анализ целевой аудитории включает в себя изучение возраста, пола, доходов, уровня образования, предпочтений и потребностей потенциальных клиентов. Целевая аудитория может включать в себя:
**Основная целевая аудитория:**
1. **Мужчины в возрасте 18-45 лет:** Основной контингент клиентов, заинтересованный в современных стрижках, бороде и усах, а также уходе за собой.
2. **Студенты и молодые специалисты:** Молодые люди, которые следят за модой и стремятся выглядеть стильно.
3. **Профессионалы среднего возраста:** Мужчины, ценящие качественный уход и профессиональный сервис.
**Вторичная целевая аудитория:**
1. **Подростки (14-17 лет):** Молодое поколение, стремящиеся к самовыражению через внешний вид.
2. **Мужчины старше 45 лет:** Клиенты, предпочитающие традиционный уход и классические стрижки.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</si>
  <si>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Конкуренты </t>
    </r>
    <r>
      <rPr>
        <sz val="14"/>
        <color theme="1"/>
        <rFont val="Times New Roman"/>
        <family val="1"/>
        <charset val="204"/>
      </rPr>
      <t>Салоны красоты города, частные мастера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</si>
  <si>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Рынки сбыта, наличие договоров поставки товара/услуг </t>
    </r>
    <r>
      <rPr>
        <sz val="14"/>
        <color theme="1"/>
        <rFont val="Times New Roman"/>
        <family val="1"/>
        <charset val="204"/>
      </rPr>
      <t>Наработанная база клиентов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</si>
  <si>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Личная страничка (ВК), сарафанное радио</t>
    </r>
  </si>
  <si>
    <t>5.3.Источники финансирования бизнес-плана (сметы расходов)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</si>
  <si>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>5 месяцев</t>
    </r>
  </si>
  <si>
    <r>
      <t>2.6.Адрес места ведения бизнеса, площадь, стоимость аренды (периодичность уплаты) или право собственности</t>
    </r>
    <r>
      <rPr>
        <sz val="14"/>
        <color theme="1"/>
        <rFont val="Times New Roman"/>
        <family val="1"/>
        <charset val="204"/>
      </rPr>
      <t xml:space="preserve"> Помещение в собственности</t>
    </r>
  </si>
  <si>
    <r>
      <t>2.2.Цели и задачи проекта</t>
    </r>
    <r>
      <rPr>
        <sz val="14"/>
        <color theme="1"/>
        <rFont val="Times New Roman"/>
        <family val="1"/>
        <charset val="204"/>
      </rPr>
      <t xml:space="preserve"> **Цели:**
1. **Создание успешного и узнаваемого бренда:** Разработать уникальный стиль и атмосферу, которые привлекут целевую аудиторию и создадут лояльных клиентов.
2. **Увеличение клиентской базы:** Привлечь и удержать постоянных клиентов через высококачественные услуги и отличный сервис.
3. **Финансовая устойчивость и прибыльность:** Достичь финансовой стабильности и рентабельности через оптимизацию затрат и повышение доходов.
4. **Расширение бизнеса:** Открытие дополнительных точек в будущем для увеличения охвата рынка.
**Задачи:**
1. **Разработка концепции и бренда:** Создать уникальный интерьер, подобрать качественное оборудование и продукцию, разработать маркетинговые материалы.
2. **Маркетинг и привлечение клиентов:** Разработать и реализовать маркетинговую стратегию, включая онлайн-продвижение, социальные сети и акции.
3. **Обеспечение качества услуг:** Внедрить стандарты качества и процедуры контроля, чтобы гарантировать высокое качество услуг.
4. **Финансовое планирование и контроль:** Составить бюджет, контролировать расходы и доходы, анализировать финансовую деятельность для повышения эффективности.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</si>
  <si>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>1. **Уникальный стиль и атмосфера:** Разработка фирменного интерьера и атмосферы, которая выделяет барбершоп среди конкурентов.
2. **Высокое качество обслуживания:**  
3. **Широкий спектр услуг:** Предложение не только стрижек и бритья, но и дополнительных услуг, таких как уход за кожей, массаж головы и продажа профессиональных средств по уходу.
4. **Маркетинг и продвижение:** Активное использование социальных сетей и онлайн-платформ для привлечения клиентов и создания сообщества вокруг бренда.
5. **Лояльность клиентов:** Внедрение программ лояльности, бонусов и акций для удержания постоянных клиентов.</t>
    </r>
  </si>
  <si>
    <r>
      <t xml:space="preserve">2.1.Наименование проекта  </t>
    </r>
    <r>
      <rPr>
        <sz val="14"/>
        <color theme="1"/>
        <rFont val="Times New Roman"/>
        <family val="1"/>
        <charset val="204"/>
      </rPr>
      <t>Барбершоп</t>
    </r>
  </si>
  <si>
    <r>
      <t xml:space="preserve">2.3.Направление деятельности  </t>
    </r>
    <r>
      <rPr>
        <sz val="14"/>
        <color theme="1"/>
        <rFont val="Times New Roman"/>
        <family val="1"/>
        <charset val="204"/>
      </rPr>
      <t>Барбершоп</t>
    </r>
  </si>
  <si>
    <r>
      <t xml:space="preserve">2.5.Планируемый график работы (дней в неделю), в том числе с указанием часов в неделю </t>
    </r>
    <r>
      <rPr>
        <sz val="14"/>
        <color theme="1"/>
        <rFont val="Times New Roman"/>
        <family val="1"/>
        <charset val="204"/>
      </rPr>
      <t>4 дня 44 часа</t>
    </r>
    <r>
      <rPr>
        <b/>
        <sz val="14"/>
        <color theme="1"/>
        <rFont val="Times New Roman"/>
        <family val="1"/>
        <charset val="204"/>
      </rPr>
      <t xml:space="preserve">. </t>
    </r>
    <r>
      <rPr>
        <sz val="14"/>
        <color theme="1"/>
        <rFont val="Times New Roman"/>
        <family val="1"/>
        <charset val="204"/>
      </rPr>
      <t>Полная занятость.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</si>
  <si>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ИП на НПД</t>
    </r>
  </si>
  <si>
    <r>
      <rPr>
        <b/>
        <sz val="14"/>
        <color theme="1"/>
        <rFont val="Times New Roman"/>
        <family val="1"/>
        <charset val="204"/>
      </rPr>
      <t>1.3.Место жительства</t>
    </r>
    <r>
      <rPr>
        <sz val="14"/>
        <color theme="1"/>
        <rFont val="Times New Roman"/>
        <family val="1"/>
        <charset val="204"/>
      </rPr>
      <t xml:space="preserve"> Забайкальский край</t>
    </r>
  </si>
  <si>
    <r>
      <t xml:space="preserve">3.2. Местоположение целевой аудитории (субъект РФ, населенный пункт) </t>
    </r>
    <r>
      <rPr>
        <sz val="14"/>
        <color theme="1"/>
        <rFont val="Times New Roman"/>
        <family val="1"/>
        <charset val="204"/>
      </rPr>
      <t xml:space="preserve"> г.Чита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</si>
</sst>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horizontal="left" vertical="center" indent="8"/>
    </xf>
    <xf numFmtId="0" fontId="3" fillId="0" borderId="0" xfId="0" applyFont="1" applyAlignment="1">
      <alignment horizontal="left" vertical="center" indent="4"/>
    </xf>
    <xf numFmtId="0" fontId="3" fillId="0" borderId="0" xfId="0" applyFont="1" applyAlignment="1">
      <alignment vertical="center"/>
    </xf>
    <xf numFmtId="0" fontId="7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1" fontId="17" fillId="0" borderId="7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1" fontId="20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5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18" fillId="0" borderId="11" xfId="0" applyFont="1" applyBorder="1" applyAlignment="1">
      <alignment wrapText="1"/>
    </xf>
    <xf numFmtId="0" fontId="18" fillId="0" borderId="11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6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17" fontId="5" fillId="0" borderId="10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top" wrapText="1"/>
    </xf>
    <xf numFmtId="0" fontId="6" fillId="0" borderId="13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right" vertical="center" wrapText="1"/>
    </xf>
    <xf numFmtId="1" fontId="5" fillId="2" borderId="4" xfId="0" applyNumberFormat="1" applyFont="1" applyFill="1" applyBorder="1" applyAlignment="1">
      <alignment horizontal="center" vertical="center" wrapText="1"/>
    </xf>
    <xf numFmtId="9" fontId="5" fillId="2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right" vertical="center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9" fontId="5" fillId="2" borderId="6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2"/>
  <sheetViews>
    <sheetView tabSelected="1" topLeftCell="A76" zoomScaleNormal="100" workbookViewId="0">
      <selection activeCell="P86" sqref="P86"/>
    </sheetView>
  </sheetViews>
  <sheetFormatPr defaultRowHeight="15" x14ac:dyDescent="0.25"/>
  <cols>
    <col min="1" max="1" width="6.85546875" customWidth="1"/>
    <col min="2" max="2" width="27.5703125" customWidth="1"/>
    <col min="3" max="3" width="19.42578125" customWidth="1"/>
    <col min="4" max="4" width="13.5703125" customWidth="1"/>
    <col min="5" max="6" width="14.28515625" customWidth="1"/>
    <col min="7" max="7" width="20.140625" customWidth="1"/>
    <col min="8" max="8" width="13.7109375" customWidth="1"/>
    <col min="10" max="10" width="11.140625" customWidth="1"/>
  </cols>
  <sheetData>
    <row r="1" spans="1:7" ht="18.75" x14ac:dyDescent="0.25">
      <c r="A1" s="98" t="s">
        <v>0</v>
      </c>
      <c r="B1" s="98"/>
      <c r="C1" s="98"/>
      <c r="D1" s="98"/>
      <c r="E1" s="98"/>
      <c r="F1" s="98"/>
      <c r="G1" s="98"/>
    </row>
    <row r="2" spans="1:7" ht="18.75" x14ac:dyDescent="0.3">
      <c r="A2" s="87" t="s">
        <v>102</v>
      </c>
      <c r="B2" s="87"/>
      <c r="C2" s="87"/>
      <c r="D2" s="87"/>
      <c r="E2" s="87"/>
      <c r="F2" s="87"/>
      <c r="G2" s="87"/>
    </row>
    <row r="3" spans="1:7" ht="19.5" customHeight="1" x14ac:dyDescent="0.3">
      <c r="A3" s="97" t="s">
        <v>213</v>
      </c>
      <c r="B3" s="97"/>
      <c r="C3" s="97"/>
      <c r="D3" s="97"/>
      <c r="E3" s="97"/>
      <c r="F3" s="97"/>
      <c r="G3" s="97"/>
    </row>
    <row r="4" spans="1:7" ht="18.75" x14ac:dyDescent="0.3">
      <c r="A4" s="97" t="s">
        <v>115</v>
      </c>
      <c r="B4" s="97"/>
      <c r="C4" s="97"/>
      <c r="D4" s="97"/>
      <c r="E4" s="97"/>
      <c r="F4" s="97"/>
      <c r="G4" s="97"/>
    </row>
    <row r="5" spans="1:7" ht="21" customHeight="1" x14ac:dyDescent="0.3">
      <c r="A5" s="97" t="s">
        <v>231</v>
      </c>
      <c r="B5" s="97"/>
      <c r="C5" s="97"/>
      <c r="D5" s="97"/>
      <c r="E5" s="97"/>
      <c r="F5" s="97"/>
      <c r="G5" s="97"/>
    </row>
    <row r="6" spans="1:7" s="17" customFormat="1" ht="18.75" x14ac:dyDescent="0.3">
      <c r="A6" s="97" t="s">
        <v>116</v>
      </c>
      <c r="B6" s="97"/>
      <c r="C6" s="97"/>
      <c r="D6" s="97"/>
      <c r="E6" s="97"/>
      <c r="F6" s="97"/>
      <c r="G6" s="97"/>
    </row>
    <row r="7" spans="1:7" ht="22.5" customHeight="1" x14ac:dyDescent="0.3">
      <c r="A7" s="97" t="s">
        <v>117</v>
      </c>
      <c r="B7" s="97"/>
      <c r="C7" s="97"/>
      <c r="D7" s="97"/>
      <c r="E7" s="97"/>
      <c r="F7" s="97"/>
      <c r="G7" s="97"/>
    </row>
    <row r="8" spans="1:7" ht="42.75" customHeight="1" x14ac:dyDescent="0.3">
      <c r="A8" s="97" t="s">
        <v>118</v>
      </c>
      <c r="B8" s="97"/>
      <c r="C8" s="97"/>
      <c r="D8" s="97"/>
      <c r="E8" s="97"/>
      <c r="F8" s="97"/>
      <c r="G8" s="97"/>
    </row>
    <row r="9" spans="1:7" ht="41.25" customHeight="1" x14ac:dyDescent="0.3">
      <c r="A9" s="97" t="s">
        <v>119</v>
      </c>
      <c r="B9" s="97"/>
      <c r="C9" s="97"/>
      <c r="D9" s="97"/>
      <c r="E9" s="97"/>
      <c r="F9" s="97"/>
      <c r="G9" s="97"/>
    </row>
    <row r="10" spans="1:7" ht="26.25" customHeight="1" x14ac:dyDescent="0.3">
      <c r="A10" s="87" t="s">
        <v>120</v>
      </c>
      <c r="B10" s="97"/>
      <c r="C10" s="97"/>
      <c r="D10" s="97"/>
      <c r="E10" s="97"/>
      <c r="F10" s="97"/>
      <c r="G10" s="97"/>
    </row>
    <row r="11" spans="1:7" ht="25.5" customHeight="1" x14ac:dyDescent="0.3">
      <c r="A11" s="87" t="s">
        <v>121</v>
      </c>
      <c r="B11" s="97"/>
      <c r="C11" s="97"/>
      <c r="D11" s="97"/>
      <c r="E11" s="97"/>
      <c r="F11" s="97"/>
      <c r="G11" s="97"/>
    </row>
    <row r="12" spans="1:7" ht="18.75" x14ac:dyDescent="0.3">
      <c r="A12" s="87" t="s">
        <v>103</v>
      </c>
      <c r="B12" s="87"/>
      <c r="C12" s="87"/>
      <c r="D12" s="87"/>
      <c r="E12" s="87"/>
      <c r="F12" s="87"/>
      <c r="G12" s="87"/>
    </row>
    <row r="13" spans="1:7" ht="21" customHeight="1" x14ac:dyDescent="0.3">
      <c r="A13" s="87" t="s">
        <v>227</v>
      </c>
      <c r="B13" s="97"/>
      <c r="C13" s="97"/>
      <c r="D13" s="97"/>
      <c r="E13" s="97"/>
      <c r="F13" s="97"/>
      <c r="G13" s="97"/>
    </row>
    <row r="14" spans="1:7" ht="359.25" customHeight="1" x14ac:dyDescent="0.3">
      <c r="A14" s="87" t="s">
        <v>225</v>
      </c>
      <c r="B14" s="87"/>
      <c r="C14" s="87"/>
      <c r="D14" s="87"/>
      <c r="E14" s="87"/>
      <c r="F14" s="87"/>
      <c r="G14" s="87"/>
    </row>
    <row r="15" spans="1:7" ht="24.75" customHeight="1" x14ac:dyDescent="0.3">
      <c r="A15" s="87" t="s">
        <v>228</v>
      </c>
      <c r="B15" s="97"/>
      <c r="C15" s="97"/>
      <c r="D15" s="97"/>
      <c r="E15" s="97"/>
      <c r="F15" s="97"/>
      <c r="G15" s="97"/>
    </row>
    <row r="16" spans="1:7" ht="42" customHeight="1" x14ac:dyDescent="0.3">
      <c r="A16" s="87" t="s">
        <v>230</v>
      </c>
      <c r="B16" s="87"/>
      <c r="C16" s="87"/>
      <c r="D16" s="87"/>
      <c r="E16" s="87"/>
      <c r="F16" s="87"/>
      <c r="G16" s="87"/>
    </row>
    <row r="17" spans="1:11" ht="42.75" customHeight="1" x14ac:dyDescent="0.3">
      <c r="A17" s="87" t="s">
        <v>229</v>
      </c>
      <c r="B17" s="87"/>
      <c r="C17" s="87"/>
      <c r="D17" s="87"/>
      <c r="E17" s="87"/>
      <c r="F17" s="87"/>
      <c r="G17" s="87"/>
    </row>
    <row r="18" spans="1:11" ht="41.25" customHeight="1" x14ac:dyDescent="0.3">
      <c r="A18" s="87" t="s">
        <v>224</v>
      </c>
      <c r="B18" s="87"/>
      <c r="C18" s="87"/>
      <c r="D18" s="87"/>
      <c r="E18" s="87"/>
      <c r="F18" s="87"/>
      <c r="G18" s="87"/>
    </row>
    <row r="19" spans="1:11" ht="24.75" customHeight="1" x14ac:dyDescent="0.3">
      <c r="A19" s="87" t="s">
        <v>122</v>
      </c>
      <c r="B19" s="87"/>
      <c r="C19" s="87"/>
      <c r="D19" s="87"/>
      <c r="E19" s="87"/>
      <c r="F19" s="87"/>
      <c r="G19" s="87"/>
    </row>
    <row r="20" spans="1:11" ht="42.75" customHeight="1" x14ac:dyDescent="0.3">
      <c r="A20" s="87" t="s">
        <v>214</v>
      </c>
      <c r="B20" s="97"/>
      <c r="C20" s="97"/>
      <c r="D20" s="97"/>
      <c r="E20" s="97"/>
      <c r="F20" s="97"/>
      <c r="G20" s="97"/>
    </row>
    <row r="21" spans="1:11" ht="24" customHeight="1" x14ac:dyDescent="0.3">
      <c r="A21" s="87" t="s">
        <v>216</v>
      </c>
      <c r="B21" s="97"/>
      <c r="C21" s="97"/>
      <c r="D21" s="97"/>
      <c r="E21" s="97"/>
      <c r="F21" s="97"/>
      <c r="G21" s="97"/>
    </row>
    <row r="22" spans="1:11" ht="21" customHeight="1" x14ac:dyDescent="0.3">
      <c r="A22" s="87" t="s">
        <v>215</v>
      </c>
      <c r="B22" s="97"/>
      <c r="C22" s="97"/>
      <c r="D22" s="97"/>
      <c r="E22" s="97"/>
      <c r="F22" s="97"/>
      <c r="G22" s="97"/>
    </row>
    <row r="23" spans="1:11" ht="18.75" x14ac:dyDescent="0.3">
      <c r="A23" s="87" t="s">
        <v>128</v>
      </c>
      <c r="B23" s="97"/>
      <c r="C23" s="97"/>
      <c r="D23" s="97"/>
      <c r="E23" s="97"/>
      <c r="F23" s="97"/>
      <c r="G23" s="97"/>
    </row>
    <row r="24" spans="1:11" ht="21.75" customHeight="1" x14ac:dyDescent="0.3">
      <c r="A24" s="87" t="s">
        <v>217</v>
      </c>
      <c r="B24" s="97"/>
      <c r="C24" s="97"/>
      <c r="D24" s="97"/>
      <c r="E24" s="97"/>
      <c r="F24" s="97"/>
      <c r="G24" s="97"/>
    </row>
    <row r="25" spans="1:11" ht="19.5" customHeight="1" x14ac:dyDescent="0.3">
      <c r="A25" s="87" t="s">
        <v>223</v>
      </c>
      <c r="B25" s="97"/>
      <c r="C25" s="97"/>
      <c r="D25" s="97"/>
      <c r="E25" s="97"/>
      <c r="F25" s="97"/>
      <c r="G25" s="97"/>
    </row>
    <row r="26" spans="1:11" ht="42" customHeight="1" x14ac:dyDescent="0.3">
      <c r="A26" s="87" t="s">
        <v>104</v>
      </c>
      <c r="B26" s="87"/>
      <c r="C26" s="87"/>
      <c r="D26" s="87"/>
      <c r="E26" s="87"/>
      <c r="F26" s="87"/>
      <c r="G26" s="87"/>
    </row>
    <row r="27" spans="1:11" ht="19.5" thickBot="1" x14ac:dyDescent="0.3">
      <c r="A27" s="86" t="s">
        <v>1</v>
      </c>
      <c r="B27" s="86"/>
      <c r="C27" s="86"/>
      <c r="D27" s="86"/>
      <c r="E27" s="86"/>
      <c r="F27" s="86"/>
      <c r="G27" s="86"/>
    </row>
    <row r="28" spans="1:11" ht="63" customHeight="1" x14ac:dyDescent="0.25">
      <c r="A28" s="58" t="s">
        <v>105</v>
      </c>
      <c r="B28" s="59" t="s">
        <v>4</v>
      </c>
      <c r="C28" s="59" t="s">
        <v>5</v>
      </c>
      <c r="D28" s="59" t="s">
        <v>6</v>
      </c>
      <c r="E28" s="59" t="s">
        <v>7</v>
      </c>
      <c r="F28" s="59" t="s">
        <v>8</v>
      </c>
      <c r="G28" s="60" t="s">
        <v>9</v>
      </c>
    </row>
    <row r="29" spans="1:11" ht="15.75" x14ac:dyDescent="0.25">
      <c r="A29" s="61" t="s">
        <v>10</v>
      </c>
      <c r="B29" s="55" t="s">
        <v>11</v>
      </c>
      <c r="C29" s="30"/>
      <c r="D29" s="30"/>
      <c r="E29" s="30"/>
      <c r="F29" s="67">
        <f>SUM(F30:F56)</f>
        <v>311730</v>
      </c>
      <c r="G29" s="62"/>
    </row>
    <row r="30" spans="1:11" ht="15.75" x14ac:dyDescent="0.25">
      <c r="A30" s="38" t="s">
        <v>12</v>
      </c>
      <c r="B30" s="56" t="s">
        <v>154</v>
      </c>
      <c r="C30" s="56"/>
      <c r="D30" s="24">
        <v>1</v>
      </c>
      <c r="E30" s="25">
        <v>47000</v>
      </c>
      <c r="F30" s="67">
        <f t="shared" ref="F30:F73" si="0">D30*E30</f>
        <v>47000</v>
      </c>
      <c r="G30" s="53" t="s">
        <v>181</v>
      </c>
      <c r="H30" s="26"/>
      <c r="I30" s="26"/>
      <c r="J30" s="26"/>
      <c r="K30" s="26"/>
    </row>
    <row r="31" spans="1:11" ht="15.75" x14ac:dyDescent="0.25">
      <c r="A31" s="38" t="s">
        <v>13</v>
      </c>
      <c r="B31" s="56" t="s">
        <v>155</v>
      </c>
      <c r="C31" s="56"/>
      <c r="D31" s="24">
        <v>1</v>
      </c>
      <c r="E31" s="25">
        <v>23500</v>
      </c>
      <c r="F31" s="67">
        <f t="shared" si="0"/>
        <v>23500</v>
      </c>
      <c r="G31" s="53" t="s">
        <v>181</v>
      </c>
    </row>
    <row r="32" spans="1:11" ht="15.75" x14ac:dyDescent="0.25">
      <c r="A32" s="38" t="s">
        <v>129</v>
      </c>
      <c r="B32" s="56" t="s">
        <v>156</v>
      </c>
      <c r="C32" s="56"/>
      <c r="D32" s="24">
        <v>1</v>
      </c>
      <c r="E32" s="25">
        <v>22200</v>
      </c>
      <c r="F32" s="67">
        <f t="shared" si="0"/>
        <v>22200</v>
      </c>
      <c r="G32" s="53" t="s">
        <v>181</v>
      </c>
    </row>
    <row r="33" spans="1:7" ht="15.75" x14ac:dyDescent="0.25">
      <c r="A33" s="38" t="s">
        <v>130</v>
      </c>
      <c r="B33" s="56" t="s">
        <v>157</v>
      </c>
      <c r="C33" s="56"/>
      <c r="D33" s="24">
        <v>1</v>
      </c>
      <c r="E33" s="25">
        <v>16300</v>
      </c>
      <c r="F33" s="67">
        <f t="shared" si="0"/>
        <v>16300</v>
      </c>
      <c r="G33" s="53" t="s">
        <v>181</v>
      </c>
    </row>
    <row r="34" spans="1:7" ht="15.75" x14ac:dyDescent="0.25">
      <c r="A34" s="38" t="s">
        <v>131</v>
      </c>
      <c r="B34" s="56" t="s">
        <v>158</v>
      </c>
      <c r="C34" s="56"/>
      <c r="D34" s="24">
        <v>1</v>
      </c>
      <c r="E34" s="25">
        <v>15000</v>
      </c>
      <c r="F34" s="67">
        <f t="shared" si="0"/>
        <v>15000</v>
      </c>
      <c r="G34" s="53" t="s">
        <v>181</v>
      </c>
    </row>
    <row r="35" spans="1:7" ht="15.75" x14ac:dyDescent="0.25">
      <c r="A35" s="38" t="s">
        <v>132</v>
      </c>
      <c r="B35" s="56" t="s">
        <v>159</v>
      </c>
      <c r="C35" s="56"/>
      <c r="D35" s="24">
        <v>1</v>
      </c>
      <c r="E35" s="25">
        <v>22000</v>
      </c>
      <c r="F35" s="67">
        <f t="shared" si="0"/>
        <v>22000</v>
      </c>
      <c r="G35" s="53" t="s">
        <v>181</v>
      </c>
    </row>
    <row r="36" spans="1:7" ht="15.75" x14ac:dyDescent="0.25">
      <c r="A36" s="38" t="s">
        <v>133</v>
      </c>
      <c r="B36" s="56" t="s">
        <v>160</v>
      </c>
      <c r="C36" s="56"/>
      <c r="D36" s="24">
        <v>1</v>
      </c>
      <c r="E36" s="25">
        <v>11600</v>
      </c>
      <c r="F36" s="67">
        <f t="shared" si="0"/>
        <v>11600</v>
      </c>
      <c r="G36" s="53" t="s">
        <v>181</v>
      </c>
    </row>
    <row r="37" spans="1:7" ht="15.75" x14ac:dyDescent="0.25">
      <c r="A37" s="38" t="s">
        <v>134</v>
      </c>
      <c r="B37" s="56" t="s">
        <v>161</v>
      </c>
      <c r="C37" s="56"/>
      <c r="D37" s="24">
        <v>1</v>
      </c>
      <c r="E37" s="25">
        <v>7300</v>
      </c>
      <c r="F37" s="67">
        <f t="shared" si="0"/>
        <v>7300</v>
      </c>
      <c r="G37" s="53" t="s">
        <v>181</v>
      </c>
    </row>
    <row r="38" spans="1:7" ht="15.75" x14ac:dyDescent="0.25">
      <c r="A38" s="38" t="s">
        <v>135</v>
      </c>
      <c r="B38" s="56" t="s">
        <v>162</v>
      </c>
      <c r="C38" s="56"/>
      <c r="D38" s="24">
        <v>1</v>
      </c>
      <c r="E38" s="25">
        <v>2000</v>
      </c>
      <c r="F38" s="67">
        <f t="shared" si="0"/>
        <v>2000</v>
      </c>
      <c r="G38" s="53" t="s">
        <v>181</v>
      </c>
    </row>
    <row r="39" spans="1:7" ht="15.75" x14ac:dyDescent="0.25">
      <c r="A39" s="38" t="s">
        <v>136</v>
      </c>
      <c r="B39" s="56" t="s">
        <v>163</v>
      </c>
      <c r="C39" s="56"/>
      <c r="D39" s="24">
        <v>1</v>
      </c>
      <c r="E39" s="25">
        <v>4800</v>
      </c>
      <c r="F39" s="67">
        <f t="shared" si="0"/>
        <v>4800</v>
      </c>
      <c r="G39" s="53" t="s">
        <v>181</v>
      </c>
    </row>
    <row r="40" spans="1:7" ht="15.75" x14ac:dyDescent="0.25">
      <c r="A40" s="38" t="s">
        <v>137</v>
      </c>
      <c r="B40" s="56" t="s">
        <v>164</v>
      </c>
      <c r="C40" s="56"/>
      <c r="D40" s="24">
        <v>1</v>
      </c>
      <c r="E40" s="25">
        <v>10000</v>
      </c>
      <c r="F40" s="67">
        <f t="shared" si="0"/>
        <v>10000</v>
      </c>
      <c r="G40" s="53" t="s">
        <v>181</v>
      </c>
    </row>
    <row r="41" spans="1:7" ht="15.75" x14ac:dyDescent="0.25">
      <c r="A41" s="38" t="s">
        <v>138</v>
      </c>
      <c r="B41" s="56" t="s">
        <v>165</v>
      </c>
      <c r="C41" s="56"/>
      <c r="D41" s="24">
        <v>1</v>
      </c>
      <c r="E41" s="25">
        <v>10200</v>
      </c>
      <c r="F41" s="67">
        <f t="shared" si="0"/>
        <v>10200</v>
      </c>
      <c r="G41" s="53" t="s">
        <v>181</v>
      </c>
    </row>
    <row r="42" spans="1:7" ht="15.75" x14ac:dyDescent="0.25">
      <c r="A42" s="38" t="s">
        <v>139</v>
      </c>
      <c r="B42" s="56" t="s">
        <v>166</v>
      </c>
      <c r="C42" s="56"/>
      <c r="D42" s="24">
        <v>1</v>
      </c>
      <c r="E42" s="25">
        <v>1500</v>
      </c>
      <c r="F42" s="67">
        <f t="shared" si="0"/>
        <v>1500</v>
      </c>
      <c r="G42" s="53" t="s">
        <v>181</v>
      </c>
    </row>
    <row r="43" spans="1:7" ht="15.75" x14ac:dyDescent="0.25">
      <c r="A43" s="38" t="s">
        <v>140</v>
      </c>
      <c r="B43" s="56" t="s">
        <v>167</v>
      </c>
      <c r="C43" s="56"/>
      <c r="D43" s="24">
        <v>1</v>
      </c>
      <c r="E43" s="25">
        <v>10400</v>
      </c>
      <c r="F43" s="67">
        <f t="shared" si="0"/>
        <v>10400</v>
      </c>
      <c r="G43" s="53" t="s">
        <v>181</v>
      </c>
    </row>
    <row r="44" spans="1:7" ht="33.75" customHeight="1" x14ac:dyDescent="0.25">
      <c r="A44" s="38" t="s">
        <v>141</v>
      </c>
      <c r="B44" s="56" t="s">
        <v>168</v>
      </c>
      <c r="C44" s="56"/>
      <c r="D44" s="24">
        <v>1</v>
      </c>
      <c r="E44" s="25">
        <v>7500</v>
      </c>
      <c r="F44" s="67">
        <f t="shared" si="0"/>
        <v>7500</v>
      </c>
      <c r="G44" s="53" t="s">
        <v>181</v>
      </c>
    </row>
    <row r="45" spans="1:7" ht="15.75" x14ac:dyDescent="0.25">
      <c r="A45" s="38" t="s">
        <v>142</v>
      </c>
      <c r="B45" s="56" t="s">
        <v>169</v>
      </c>
      <c r="C45" s="56"/>
      <c r="D45" s="24">
        <v>1</v>
      </c>
      <c r="E45" s="25">
        <v>1500</v>
      </c>
      <c r="F45" s="67">
        <f t="shared" si="0"/>
        <v>1500</v>
      </c>
      <c r="G45" s="53" t="s">
        <v>181</v>
      </c>
    </row>
    <row r="46" spans="1:7" ht="15.75" x14ac:dyDescent="0.25">
      <c r="A46" s="38" t="s">
        <v>143</v>
      </c>
      <c r="B46" s="56" t="s">
        <v>170</v>
      </c>
      <c r="C46" s="56"/>
      <c r="D46" s="24">
        <v>1</v>
      </c>
      <c r="E46" s="25">
        <v>16000</v>
      </c>
      <c r="F46" s="67">
        <f t="shared" si="0"/>
        <v>16000</v>
      </c>
      <c r="G46" s="53" t="s">
        <v>181</v>
      </c>
    </row>
    <row r="47" spans="1:7" ht="15.75" x14ac:dyDescent="0.25">
      <c r="A47" s="38" t="s">
        <v>144</v>
      </c>
      <c r="B47" s="56" t="s">
        <v>171</v>
      </c>
      <c r="C47" s="56"/>
      <c r="D47" s="24">
        <v>1</v>
      </c>
      <c r="E47" s="25">
        <v>9438</v>
      </c>
      <c r="F47" s="67">
        <f t="shared" si="0"/>
        <v>9438</v>
      </c>
      <c r="G47" s="53" t="s">
        <v>181</v>
      </c>
    </row>
    <row r="48" spans="1:7" ht="46.5" customHeight="1" x14ac:dyDescent="0.25">
      <c r="A48" s="63" t="s">
        <v>145</v>
      </c>
      <c r="B48" s="56" t="s">
        <v>172</v>
      </c>
      <c r="C48" s="56"/>
      <c r="D48" s="24">
        <v>1</v>
      </c>
      <c r="E48" s="25">
        <v>5592</v>
      </c>
      <c r="F48" s="67">
        <f t="shared" si="0"/>
        <v>5592</v>
      </c>
      <c r="G48" s="53" t="s">
        <v>181</v>
      </c>
    </row>
    <row r="49" spans="1:7" ht="15.75" x14ac:dyDescent="0.25">
      <c r="A49" s="38" t="s">
        <v>146</v>
      </c>
      <c r="B49" s="56" t="s">
        <v>173</v>
      </c>
      <c r="C49" s="56"/>
      <c r="D49" s="24">
        <v>1</v>
      </c>
      <c r="E49" s="25">
        <v>11000</v>
      </c>
      <c r="F49" s="67">
        <f t="shared" si="0"/>
        <v>11000</v>
      </c>
      <c r="G49" s="53" t="s">
        <v>181</v>
      </c>
    </row>
    <row r="50" spans="1:7" ht="15.75" x14ac:dyDescent="0.25">
      <c r="A50" s="38" t="s">
        <v>147</v>
      </c>
      <c r="B50" s="56" t="s">
        <v>174</v>
      </c>
      <c r="C50" s="56"/>
      <c r="D50" s="24">
        <v>1</v>
      </c>
      <c r="E50" s="25">
        <v>25000</v>
      </c>
      <c r="F50" s="67">
        <f t="shared" si="0"/>
        <v>25000</v>
      </c>
      <c r="G50" s="53" t="s">
        <v>181</v>
      </c>
    </row>
    <row r="51" spans="1:7" ht="15.75" x14ac:dyDescent="0.25">
      <c r="A51" s="38" t="s">
        <v>148</v>
      </c>
      <c r="B51" s="56" t="s">
        <v>175</v>
      </c>
      <c r="C51" s="56"/>
      <c r="D51" s="24">
        <v>1</v>
      </c>
      <c r="E51" s="25">
        <v>2900</v>
      </c>
      <c r="F51" s="67">
        <f t="shared" si="0"/>
        <v>2900</v>
      </c>
      <c r="G51" s="53" t="s">
        <v>181</v>
      </c>
    </row>
    <row r="52" spans="1:7" ht="15.75" x14ac:dyDescent="0.25">
      <c r="A52" s="38" t="s">
        <v>149</v>
      </c>
      <c r="B52" s="56" t="s">
        <v>176</v>
      </c>
      <c r="C52" s="56"/>
      <c r="D52" s="24">
        <v>1</v>
      </c>
      <c r="E52" s="25">
        <v>3200</v>
      </c>
      <c r="F52" s="67">
        <f t="shared" si="0"/>
        <v>3200</v>
      </c>
      <c r="G52" s="53" t="s">
        <v>181</v>
      </c>
    </row>
    <row r="53" spans="1:7" ht="15.75" x14ac:dyDescent="0.25">
      <c r="A53" s="38" t="s">
        <v>150</v>
      </c>
      <c r="B53" s="56" t="s">
        <v>177</v>
      </c>
      <c r="C53" s="56"/>
      <c r="D53" s="24">
        <v>1</v>
      </c>
      <c r="E53" s="25">
        <v>6400</v>
      </c>
      <c r="F53" s="67">
        <f t="shared" si="0"/>
        <v>6400</v>
      </c>
      <c r="G53" s="53" t="s">
        <v>181</v>
      </c>
    </row>
    <row r="54" spans="1:7" ht="15.75" x14ac:dyDescent="0.25">
      <c r="A54" s="38" t="s">
        <v>151</v>
      </c>
      <c r="B54" s="56" t="s">
        <v>178</v>
      </c>
      <c r="C54" s="56"/>
      <c r="D54" s="24">
        <v>1</v>
      </c>
      <c r="E54" s="25">
        <v>9000</v>
      </c>
      <c r="F54" s="67">
        <f t="shared" si="0"/>
        <v>9000</v>
      </c>
      <c r="G54" s="53" t="s">
        <v>181</v>
      </c>
    </row>
    <row r="55" spans="1:7" ht="15.75" x14ac:dyDescent="0.25">
      <c r="A55" s="38" t="s">
        <v>152</v>
      </c>
      <c r="B55" s="56" t="s">
        <v>179</v>
      </c>
      <c r="C55" s="56"/>
      <c r="D55" s="24">
        <v>1</v>
      </c>
      <c r="E55" s="25">
        <v>2000</v>
      </c>
      <c r="F55" s="67">
        <f t="shared" si="0"/>
        <v>2000</v>
      </c>
      <c r="G55" s="53" t="s">
        <v>181</v>
      </c>
    </row>
    <row r="56" spans="1:7" ht="40.5" customHeight="1" x14ac:dyDescent="0.25">
      <c r="A56" s="38" t="s">
        <v>153</v>
      </c>
      <c r="B56" s="56" t="s">
        <v>180</v>
      </c>
      <c r="C56" s="56"/>
      <c r="D56" s="24">
        <v>1</v>
      </c>
      <c r="E56" s="25">
        <v>8400</v>
      </c>
      <c r="F56" s="67">
        <f t="shared" si="0"/>
        <v>8400</v>
      </c>
      <c r="G56" s="53" t="s">
        <v>181</v>
      </c>
    </row>
    <row r="57" spans="1:7" ht="31.5" x14ac:dyDescent="0.25">
      <c r="A57" s="38" t="s">
        <v>15</v>
      </c>
      <c r="B57" s="29" t="s">
        <v>16</v>
      </c>
      <c r="C57" s="27"/>
      <c r="D57" s="27"/>
      <c r="E57" s="27"/>
      <c r="F57" s="67">
        <f>SUM(F58:F65)</f>
        <v>38270</v>
      </c>
      <c r="G57" s="54"/>
    </row>
    <row r="58" spans="1:7" ht="15.75" x14ac:dyDescent="0.25">
      <c r="A58" s="38" t="s">
        <v>17</v>
      </c>
      <c r="B58" s="22" t="s">
        <v>184</v>
      </c>
      <c r="C58" s="22"/>
      <c r="D58" s="23">
        <v>4</v>
      </c>
      <c r="E58" s="27">
        <v>1000</v>
      </c>
      <c r="F58" s="67">
        <f t="shared" si="0"/>
        <v>4000</v>
      </c>
      <c r="G58" s="54"/>
    </row>
    <row r="59" spans="1:7" ht="15.75" x14ac:dyDescent="0.25">
      <c r="A59" s="38" t="s">
        <v>18</v>
      </c>
      <c r="B59" s="22" t="s">
        <v>185</v>
      </c>
      <c r="C59" s="22"/>
      <c r="D59" s="23">
        <v>5</v>
      </c>
      <c r="E59" s="27">
        <v>700</v>
      </c>
      <c r="F59" s="67">
        <f t="shared" si="0"/>
        <v>3500</v>
      </c>
      <c r="G59" s="54"/>
    </row>
    <row r="60" spans="1:7" ht="15.75" x14ac:dyDescent="0.25">
      <c r="A60" s="38" t="s">
        <v>187</v>
      </c>
      <c r="B60" s="22" t="s">
        <v>193</v>
      </c>
      <c r="C60" s="22"/>
      <c r="D60" s="23">
        <v>6</v>
      </c>
      <c r="E60" s="27">
        <v>3100</v>
      </c>
      <c r="F60" s="67">
        <f t="shared" si="0"/>
        <v>18600</v>
      </c>
      <c r="G60" s="54"/>
    </row>
    <row r="61" spans="1:7" ht="15.75" x14ac:dyDescent="0.25">
      <c r="A61" s="38" t="s">
        <v>188</v>
      </c>
      <c r="B61" s="22" t="s">
        <v>194</v>
      </c>
      <c r="C61" s="22"/>
      <c r="D61" s="23">
        <v>6</v>
      </c>
      <c r="E61" s="27">
        <v>450</v>
      </c>
      <c r="F61" s="67">
        <f t="shared" si="0"/>
        <v>2700</v>
      </c>
      <c r="G61" s="54"/>
    </row>
    <row r="62" spans="1:7" ht="15.75" x14ac:dyDescent="0.25">
      <c r="A62" s="38" t="s">
        <v>189</v>
      </c>
      <c r="B62" s="22" t="s">
        <v>195</v>
      </c>
      <c r="C62" s="22"/>
      <c r="D62" s="23">
        <v>5</v>
      </c>
      <c r="E62" s="27">
        <v>420</v>
      </c>
      <c r="F62" s="67">
        <f t="shared" si="0"/>
        <v>2100</v>
      </c>
      <c r="G62" s="54"/>
    </row>
    <row r="63" spans="1:7" ht="15.75" x14ac:dyDescent="0.25">
      <c r="A63" s="38" t="s">
        <v>190</v>
      </c>
      <c r="B63" s="22" t="s">
        <v>196</v>
      </c>
      <c r="C63" s="22"/>
      <c r="D63" s="23">
        <v>3</v>
      </c>
      <c r="E63" s="27">
        <v>440</v>
      </c>
      <c r="F63" s="67">
        <f t="shared" si="0"/>
        <v>1320</v>
      </c>
      <c r="G63" s="54"/>
    </row>
    <row r="64" spans="1:7" ht="15.75" x14ac:dyDescent="0.25">
      <c r="A64" s="38" t="s">
        <v>191</v>
      </c>
      <c r="B64" s="22" t="s">
        <v>197</v>
      </c>
      <c r="C64" s="22"/>
      <c r="D64" s="23">
        <v>3</v>
      </c>
      <c r="E64" s="27">
        <v>600</v>
      </c>
      <c r="F64" s="67">
        <f t="shared" si="0"/>
        <v>1800</v>
      </c>
      <c r="G64" s="54"/>
    </row>
    <row r="65" spans="1:7" ht="15.75" x14ac:dyDescent="0.25">
      <c r="A65" s="38" t="s">
        <v>192</v>
      </c>
      <c r="B65" s="22" t="s">
        <v>186</v>
      </c>
      <c r="C65" s="22"/>
      <c r="D65" s="27">
        <v>5</v>
      </c>
      <c r="E65" s="27">
        <v>850</v>
      </c>
      <c r="F65" s="67">
        <f t="shared" si="0"/>
        <v>4250</v>
      </c>
      <c r="G65" s="54"/>
    </row>
    <row r="66" spans="1:7" ht="63" x14ac:dyDescent="0.25">
      <c r="A66" s="38" t="s">
        <v>19</v>
      </c>
      <c r="B66" s="29" t="s">
        <v>20</v>
      </c>
      <c r="C66" s="27"/>
      <c r="D66" s="27"/>
      <c r="E66" s="27"/>
      <c r="F66" s="67"/>
      <c r="G66" s="54"/>
    </row>
    <row r="67" spans="1:7" ht="15.75" x14ac:dyDescent="0.25">
      <c r="A67" s="38" t="s">
        <v>21</v>
      </c>
      <c r="B67" s="57"/>
      <c r="C67" s="28"/>
      <c r="D67" s="28"/>
      <c r="E67" s="28"/>
      <c r="F67" s="67"/>
      <c r="G67" s="39"/>
    </row>
    <row r="68" spans="1:7" ht="15.75" x14ac:dyDescent="0.25">
      <c r="A68" s="38" t="s">
        <v>22</v>
      </c>
      <c r="B68" s="29"/>
      <c r="C68" s="27"/>
      <c r="D68" s="27"/>
      <c r="E68" s="27"/>
      <c r="F68" s="67"/>
      <c r="G68" s="54"/>
    </row>
    <row r="69" spans="1:7" ht="15.75" x14ac:dyDescent="0.25">
      <c r="A69" s="38" t="s">
        <v>14</v>
      </c>
      <c r="B69" s="29"/>
      <c r="C69" s="27"/>
      <c r="D69" s="27"/>
      <c r="E69" s="27"/>
      <c r="F69" s="67"/>
      <c r="G69" s="54"/>
    </row>
    <row r="70" spans="1:7" ht="299.25" x14ac:dyDescent="0.25">
      <c r="A70" s="38" t="s">
        <v>23</v>
      </c>
      <c r="B70" s="29" t="s">
        <v>24</v>
      </c>
      <c r="C70" s="27"/>
      <c r="D70" s="27"/>
      <c r="E70" s="27"/>
      <c r="F70" s="67">
        <f t="shared" si="0"/>
        <v>0</v>
      </c>
      <c r="G70" s="54"/>
    </row>
    <row r="71" spans="1:7" ht="15.75" x14ac:dyDescent="0.25">
      <c r="A71" s="38" t="s">
        <v>25</v>
      </c>
      <c r="B71" s="29"/>
      <c r="C71" s="27"/>
      <c r="D71" s="27"/>
      <c r="E71" s="27"/>
      <c r="F71" s="67">
        <f t="shared" si="0"/>
        <v>0</v>
      </c>
      <c r="G71" s="54"/>
    </row>
    <row r="72" spans="1:7" ht="15.75" x14ac:dyDescent="0.25">
      <c r="A72" s="38" t="s">
        <v>26</v>
      </c>
      <c r="B72" s="29"/>
      <c r="C72" s="27"/>
      <c r="D72" s="27"/>
      <c r="E72" s="27"/>
      <c r="F72" s="67">
        <f t="shared" si="0"/>
        <v>0</v>
      </c>
      <c r="G72" s="54"/>
    </row>
    <row r="73" spans="1:7" ht="15.75" x14ac:dyDescent="0.25">
      <c r="A73" s="38" t="s">
        <v>14</v>
      </c>
      <c r="B73" s="29"/>
      <c r="C73" s="27"/>
      <c r="D73" s="27"/>
      <c r="E73" s="27"/>
      <c r="F73" s="67">
        <f t="shared" si="0"/>
        <v>0</v>
      </c>
      <c r="G73" s="54"/>
    </row>
    <row r="74" spans="1:7" ht="204.75" x14ac:dyDescent="0.25">
      <c r="A74" s="38" t="s">
        <v>27</v>
      </c>
      <c r="B74" s="29" t="s">
        <v>28</v>
      </c>
      <c r="C74" s="27"/>
      <c r="D74" s="27"/>
      <c r="E74" s="27"/>
      <c r="F74" s="67">
        <f>SUM(F75:F77)</f>
        <v>0</v>
      </c>
      <c r="G74" s="54"/>
    </row>
    <row r="75" spans="1:7" ht="15.75" x14ac:dyDescent="0.25">
      <c r="A75" s="38" t="s">
        <v>29</v>
      </c>
      <c r="B75" s="29"/>
      <c r="C75" s="27"/>
      <c r="D75" s="27"/>
      <c r="E75" s="27"/>
      <c r="F75" s="68">
        <f>D75*E75</f>
        <v>0</v>
      </c>
      <c r="G75" s="54"/>
    </row>
    <row r="76" spans="1:7" ht="15.75" x14ac:dyDescent="0.25">
      <c r="A76" s="38" t="s">
        <v>30</v>
      </c>
      <c r="B76" s="29"/>
      <c r="C76" s="27"/>
      <c r="D76" s="27"/>
      <c r="E76" s="27"/>
      <c r="F76" s="68"/>
      <c r="G76" s="54"/>
    </row>
    <row r="77" spans="1:7" ht="15.75" x14ac:dyDescent="0.25">
      <c r="A77" s="38" t="s">
        <v>14</v>
      </c>
      <c r="B77" s="29"/>
      <c r="C77" s="27"/>
      <c r="D77" s="27"/>
      <c r="E77" s="27"/>
      <c r="F77" s="68"/>
      <c r="G77" s="54"/>
    </row>
    <row r="78" spans="1:7" ht="15.75" x14ac:dyDescent="0.25">
      <c r="A78" s="38" t="s">
        <v>31</v>
      </c>
      <c r="B78" s="29" t="s">
        <v>32</v>
      </c>
      <c r="C78" s="27"/>
      <c r="D78" s="27"/>
      <c r="E78" s="27"/>
      <c r="F78" s="68">
        <f>SUM(F79:F81)</f>
        <v>0</v>
      </c>
      <c r="G78" s="54"/>
    </row>
    <row r="79" spans="1:7" ht="15.75" x14ac:dyDescent="0.25">
      <c r="A79" s="38" t="s">
        <v>33</v>
      </c>
      <c r="B79" s="57"/>
      <c r="C79" s="27"/>
      <c r="D79" s="28"/>
      <c r="E79" s="28"/>
      <c r="F79" s="68">
        <f>E79*D79</f>
        <v>0</v>
      </c>
      <c r="G79" s="54"/>
    </row>
    <row r="80" spans="1:7" ht="15.75" x14ac:dyDescent="0.25">
      <c r="A80" s="38" t="s">
        <v>34</v>
      </c>
      <c r="B80" s="29"/>
      <c r="C80" s="27"/>
      <c r="D80" s="27"/>
      <c r="E80" s="27"/>
      <c r="F80" s="68"/>
      <c r="G80" s="54"/>
    </row>
    <row r="81" spans="1:8" ht="15.75" x14ac:dyDescent="0.25">
      <c r="A81" s="38" t="s">
        <v>14</v>
      </c>
      <c r="B81" s="29"/>
      <c r="C81" s="27"/>
      <c r="D81" s="27"/>
      <c r="E81" s="27"/>
      <c r="F81" s="68"/>
      <c r="G81" s="54"/>
    </row>
    <row r="82" spans="1:8" ht="16.5" thickBot="1" x14ac:dyDescent="0.3">
      <c r="A82" s="64" t="s">
        <v>53</v>
      </c>
      <c r="B82" s="42" t="s">
        <v>35</v>
      </c>
      <c r="C82" s="65"/>
      <c r="D82" s="43"/>
      <c r="E82" s="43"/>
      <c r="F82" s="69">
        <f>F29+F57+F66+F70+F78+F74</f>
        <v>350000</v>
      </c>
      <c r="G82" s="66"/>
    </row>
    <row r="83" spans="1:8" ht="18.75" x14ac:dyDescent="0.25">
      <c r="A83" s="1"/>
    </row>
    <row r="84" spans="1:8" ht="15.75" x14ac:dyDescent="0.25">
      <c r="A84" s="20"/>
      <c r="B84" s="21"/>
      <c r="C84" s="20"/>
      <c r="D84" s="20"/>
      <c r="E84" s="20"/>
      <c r="F84" s="20"/>
      <c r="G84" s="20"/>
    </row>
    <row r="85" spans="1:8" ht="18.75" x14ac:dyDescent="0.25">
      <c r="A85" s="88" t="s">
        <v>106</v>
      </c>
      <c r="B85" s="88"/>
      <c r="C85" s="88"/>
      <c r="D85" s="88"/>
      <c r="E85" s="88"/>
      <c r="F85" s="88"/>
      <c r="G85" s="88"/>
      <c r="H85" s="19"/>
    </row>
    <row r="86" spans="1:8" ht="287.25" customHeight="1" x14ac:dyDescent="0.25">
      <c r="A86" s="93" t="s">
        <v>218</v>
      </c>
      <c r="B86" s="93"/>
      <c r="C86" s="93"/>
      <c r="D86" s="93"/>
      <c r="E86" s="93"/>
      <c r="F86" s="93"/>
      <c r="G86" s="93"/>
      <c r="H86" s="93"/>
    </row>
    <row r="87" spans="1:8" ht="20.25" customHeight="1" x14ac:dyDescent="0.3">
      <c r="A87" s="95" t="s">
        <v>232</v>
      </c>
      <c r="B87" s="96"/>
      <c r="C87" s="96"/>
      <c r="D87" s="96"/>
      <c r="E87" s="96"/>
      <c r="F87" s="96"/>
      <c r="G87" s="96"/>
      <c r="H87" s="96"/>
    </row>
    <row r="88" spans="1:8" ht="18.75" x14ac:dyDescent="0.25">
      <c r="A88" s="93" t="s">
        <v>219</v>
      </c>
      <c r="B88" s="93"/>
      <c r="C88" s="93"/>
      <c r="D88" s="93"/>
      <c r="E88" s="93"/>
      <c r="F88" s="93"/>
      <c r="G88" s="93"/>
      <c r="H88" s="93"/>
    </row>
    <row r="89" spans="1:8" ht="195" customHeight="1" x14ac:dyDescent="0.25">
      <c r="A89" s="93" t="s">
        <v>226</v>
      </c>
      <c r="B89" s="93"/>
      <c r="C89" s="93"/>
      <c r="D89" s="93"/>
      <c r="E89" s="93"/>
      <c r="F89" s="93"/>
      <c r="G89" s="93"/>
      <c r="H89" s="93"/>
    </row>
    <row r="90" spans="1:8" ht="18.75" x14ac:dyDescent="0.25">
      <c r="A90" s="93" t="s">
        <v>107</v>
      </c>
      <c r="B90" s="93"/>
      <c r="C90" s="93"/>
      <c r="D90" s="93"/>
      <c r="E90" s="93"/>
      <c r="F90" s="93"/>
      <c r="G90" s="93"/>
      <c r="H90" s="93"/>
    </row>
    <row r="91" spans="1:8" ht="28.5" customHeight="1" x14ac:dyDescent="0.25">
      <c r="A91" s="93" t="s">
        <v>220</v>
      </c>
      <c r="B91" s="93"/>
      <c r="C91" s="93"/>
      <c r="D91" s="93"/>
      <c r="E91" s="93"/>
      <c r="F91" s="93"/>
      <c r="G91" s="93"/>
      <c r="H91" s="93"/>
    </row>
    <row r="92" spans="1:8" ht="23.25" customHeight="1" x14ac:dyDescent="0.25">
      <c r="A92" s="93" t="s">
        <v>221</v>
      </c>
      <c r="B92" s="93"/>
      <c r="C92" s="93"/>
      <c r="D92" s="93"/>
      <c r="E92" s="93"/>
      <c r="F92" s="93"/>
      <c r="G92" s="93"/>
      <c r="H92" s="93"/>
    </row>
    <row r="93" spans="1:8" s="18" customFormat="1" ht="18.75" x14ac:dyDescent="0.25">
      <c r="A93" s="93" t="s">
        <v>108</v>
      </c>
      <c r="B93" s="93"/>
      <c r="C93" s="93"/>
      <c r="D93" s="93"/>
      <c r="E93" s="93"/>
      <c r="F93" s="93"/>
      <c r="G93" s="93"/>
      <c r="H93" s="93"/>
    </row>
    <row r="94" spans="1:8" ht="19.5" thickBot="1" x14ac:dyDescent="0.3">
      <c r="A94" s="86" t="s">
        <v>36</v>
      </c>
      <c r="B94" s="86"/>
      <c r="C94" s="86"/>
      <c r="D94" s="86"/>
      <c r="E94" s="86"/>
      <c r="F94" s="86"/>
      <c r="G94" s="86"/>
      <c r="H94" s="86"/>
    </row>
    <row r="95" spans="1:8" ht="62.25" customHeight="1" x14ac:dyDescent="0.25">
      <c r="A95" s="35" t="s">
        <v>2</v>
      </c>
      <c r="B95" s="91" t="s">
        <v>37</v>
      </c>
      <c r="C95" s="91" t="s">
        <v>38</v>
      </c>
      <c r="D95" s="91" t="s">
        <v>39</v>
      </c>
      <c r="E95" s="91" t="s">
        <v>40</v>
      </c>
      <c r="F95" s="91" t="s">
        <v>41</v>
      </c>
      <c r="G95" s="91" t="s">
        <v>42</v>
      </c>
      <c r="H95" s="99" t="s">
        <v>43</v>
      </c>
    </row>
    <row r="96" spans="1:8" ht="15.75" x14ac:dyDescent="0.25">
      <c r="A96" s="38" t="s">
        <v>3</v>
      </c>
      <c r="B96" s="92"/>
      <c r="C96" s="92"/>
      <c r="D96" s="92"/>
      <c r="E96" s="92"/>
      <c r="F96" s="92"/>
      <c r="G96" s="92"/>
      <c r="H96" s="100"/>
    </row>
    <row r="97" spans="1:8" ht="15.75" x14ac:dyDescent="0.25">
      <c r="A97" s="40" t="s">
        <v>10</v>
      </c>
      <c r="B97" s="34" t="s">
        <v>198</v>
      </c>
      <c r="C97" s="31" t="s">
        <v>208</v>
      </c>
      <c r="D97" s="31">
        <v>30</v>
      </c>
      <c r="E97" s="32">
        <v>500</v>
      </c>
      <c r="F97" s="70">
        <f>D97*E97</f>
        <v>15000</v>
      </c>
      <c r="G97" s="28"/>
      <c r="H97" s="72">
        <f>D97*G97</f>
        <v>0</v>
      </c>
    </row>
    <row r="98" spans="1:8" ht="15.75" x14ac:dyDescent="0.25">
      <c r="A98" s="40" t="s">
        <v>15</v>
      </c>
      <c r="B98" s="34" t="s">
        <v>199</v>
      </c>
      <c r="C98" s="31" t="s">
        <v>208</v>
      </c>
      <c r="D98" s="31">
        <v>10</v>
      </c>
      <c r="E98" s="32">
        <v>500</v>
      </c>
      <c r="F98" s="70">
        <f t="shared" ref="F98:F106" si="1">D98*E98</f>
        <v>5000</v>
      </c>
      <c r="G98" s="28"/>
      <c r="H98" s="72">
        <f t="shared" ref="H98:H107" si="2">D98*G98</f>
        <v>0</v>
      </c>
    </row>
    <row r="99" spans="1:8" ht="15.75" x14ac:dyDescent="0.25">
      <c r="A99" s="40" t="s">
        <v>19</v>
      </c>
      <c r="B99" s="34" t="s">
        <v>200</v>
      </c>
      <c r="C99" s="31" t="s">
        <v>208</v>
      </c>
      <c r="D99" s="31">
        <v>10</v>
      </c>
      <c r="E99" s="32">
        <v>700</v>
      </c>
      <c r="F99" s="70">
        <f t="shared" si="1"/>
        <v>7000</v>
      </c>
      <c r="G99" s="28"/>
      <c r="H99" s="72">
        <f t="shared" si="2"/>
        <v>0</v>
      </c>
    </row>
    <row r="100" spans="1:8" ht="15.75" x14ac:dyDescent="0.25">
      <c r="A100" s="40" t="s">
        <v>23</v>
      </c>
      <c r="B100" s="34" t="s">
        <v>201</v>
      </c>
      <c r="C100" s="31" t="s">
        <v>208</v>
      </c>
      <c r="D100" s="31">
        <v>5</v>
      </c>
      <c r="E100" s="32">
        <v>700</v>
      </c>
      <c r="F100" s="70">
        <f t="shared" si="1"/>
        <v>3500</v>
      </c>
      <c r="G100" s="28"/>
      <c r="H100" s="72">
        <f t="shared" si="2"/>
        <v>0</v>
      </c>
    </row>
    <row r="101" spans="1:8" ht="15.75" x14ac:dyDescent="0.25">
      <c r="A101" s="40" t="s">
        <v>27</v>
      </c>
      <c r="B101" s="34" t="s">
        <v>202</v>
      </c>
      <c r="C101" s="31" t="s">
        <v>208</v>
      </c>
      <c r="D101" s="31">
        <v>5</v>
      </c>
      <c r="E101" s="32">
        <v>700</v>
      </c>
      <c r="F101" s="70">
        <f t="shared" si="1"/>
        <v>3500</v>
      </c>
      <c r="G101" s="28"/>
      <c r="H101" s="72">
        <f t="shared" si="2"/>
        <v>0</v>
      </c>
    </row>
    <row r="102" spans="1:8" ht="15.75" x14ac:dyDescent="0.25">
      <c r="A102" s="40" t="s">
        <v>31</v>
      </c>
      <c r="B102" s="34" t="s">
        <v>203</v>
      </c>
      <c r="C102" s="31" t="s">
        <v>208</v>
      </c>
      <c r="D102" s="31">
        <v>10</v>
      </c>
      <c r="E102" s="32">
        <v>1200</v>
      </c>
      <c r="F102" s="70">
        <f t="shared" si="1"/>
        <v>12000</v>
      </c>
      <c r="G102" s="28"/>
      <c r="H102" s="72">
        <f t="shared" si="2"/>
        <v>0</v>
      </c>
    </row>
    <row r="103" spans="1:8" ht="15.75" x14ac:dyDescent="0.25">
      <c r="A103" s="40" t="s">
        <v>53</v>
      </c>
      <c r="B103" s="34" t="s">
        <v>204</v>
      </c>
      <c r="C103" s="31" t="s">
        <v>208</v>
      </c>
      <c r="D103" s="31">
        <v>15</v>
      </c>
      <c r="E103" s="32">
        <v>300</v>
      </c>
      <c r="F103" s="70">
        <f t="shared" si="1"/>
        <v>4500</v>
      </c>
      <c r="G103" s="28"/>
      <c r="H103" s="72">
        <f t="shared" si="2"/>
        <v>0</v>
      </c>
    </row>
    <row r="104" spans="1:8" ht="15.75" x14ac:dyDescent="0.25">
      <c r="A104" s="40" t="s">
        <v>55</v>
      </c>
      <c r="B104" s="34" t="s">
        <v>205</v>
      </c>
      <c r="C104" s="31" t="s">
        <v>208</v>
      </c>
      <c r="D104" s="31">
        <v>5</v>
      </c>
      <c r="E104" s="32">
        <v>400</v>
      </c>
      <c r="F104" s="70">
        <f t="shared" si="1"/>
        <v>2000</v>
      </c>
      <c r="G104" s="28"/>
      <c r="H104" s="72">
        <f t="shared" si="2"/>
        <v>0</v>
      </c>
    </row>
    <row r="105" spans="1:8" ht="15.75" x14ac:dyDescent="0.25">
      <c r="A105" s="40" t="s">
        <v>182</v>
      </c>
      <c r="B105" s="34" t="s">
        <v>206</v>
      </c>
      <c r="C105" s="31" t="s">
        <v>208</v>
      </c>
      <c r="D105" s="31">
        <v>5</v>
      </c>
      <c r="E105" s="32">
        <v>4000</v>
      </c>
      <c r="F105" s="70">
        <f t="shared" si="1"/>
        <v>20000</v>
      </c>
      <c r="G105" s="28"/>
      <c r="H105" s="72">
        <f t="shared" si="2"/>
        <v>0</v>
      </c>
    </row>
    <row r="106" spans="1:8" ht="15.75" x14ac:dyDescent="0.25">
      <c r="A106" s="40" t="s">
        <v>183</v>
      </c>
      <c r="B106" s="34" t="s">
        <v>207</v>
      </c>
      <c r="C106" s="31" t="s">
        <v>208</v>
      </c>
      <c r="D106" s="31">
        <v>8</v>
      </c>
      <c r="E106" s="32">
        <v>2500</v>
      </c>
      <c r="F106" s="70">
        <f t="shared" si="1"/>
        <v>20000</v>
      </c>
      <c r="G106" s="28"/>
      <c r="H106" s="72">
        <f t="shared" si="2"/>
        <v>0</v>
      </c>
    </row>
    <row r="107" spans="1:8" ht="16.5" thickBot="1" x14ac:dyDescent="0.3">
      <c r="A107" s="41" t="s">
        <v>14</v>
      </c>
      <c r="B107" s="42" t="s">
        <v>44</v>
      </c>
      <c r="C107" s="43"/>
      <c r="D107" s="43"/>
      <c r="E107" s="43"/>
      <c r="F107" s="71">
        <v>92500</v>
      </c>
      <c r="G107" s="43"/>
      <c r="H107" s="73">
        <f t="shared" si="2"/>
        <v>0</v>
      </c>
    </row>
    <row r="108" spans="1:8" ht="18.75" x14ac:dyDescent="0.25">
      <c r="A108" s="14"/>
    </row>
    <row r="109" spans="1:8" ht="18.75" x14ac:dyDescent="0.25">
      <c r="A109" s="88" t="s">
        <v>110</v>
      </c>
      <c r="B109" s="88"/>
      <c r="C109" s="88"/>
    </row>
    <row r="110" spans="1:8" ht="19.5" thickBot="1" x14ac:dyDescent="0.3">
      <c r="A110" s="94" t="s">
        <v>45</v>
      </c>
      <c r="B110" s="94"/>
      <c r="C110" s="94"/>
    </row>
    <row r="111" spans="1:8" ht="15.75" x14ac:dyDescent="0.25">
      <c r="A111" s="10" t="s">
        <v>2</v>
      </c>
      <c r="B111" s="89" t="s">
        <v>4</v>
      </c>
      <c r="C111" s="89" t="s">
        <v>46</v>
      </c>
    </row>
    <row r="112" spans="1:8" ht="16.5" thickBot="1" x14ac:dyDescent="0.3">
      <c r="A112" s="12" t="s">
        <v>3</v>
      </c>
      <c r="B112" s="90"/>
      <c r="C112" s="90"/>
    </row>
    <row r="113" spans="1:15" ht="16.5" thickBot="1" x14ac:dyDescent="0.3">
      <c r="A113" s="5" t="s">
        <v>10</v>
      </c>
      <c r="B113" s="9" t="s">
        <v>47</v>
      </c>
      <c r="C113" s="6"/>
    </row>
    <row r="114" spans="1:15" ht="16.5" thickBot="1" x14ac:dyDescent="0.3">
      <c r="A114" s="5" t="s">
        <v>15</v>
      </c>
      <c r="B114" s="9" t="s">
        <v>48</v>
      </c>
      <c r="C114" s="6"/>
    </row>
    <row r="115" spans="1:15" ht="16.5" thickBot="1" x14ac:dyDescent="0.3">
      <c r="A115" s="5" t="s">
        <v>19</v>
      </c>
      <c r="B115" s="9" t="s">
        <v>49</v>
      </c>
      <c r="C115" s="6"/>
    </row>
    <row r="116" spans="1:15" ht="16.5" thickBot="1" x14ac:dyDescent="0.3">
      <c r="A116" s="5" t="s">
        <v>23</v>
      </c>
      <c r="B116" s="9" t="s">
        <v>50</v>
      </c>
      <c r="C116" s="6">
        <v>4000</v>
      </c>
    </row>
    <row r="117" spans="1:15" ht="16.5" thickBot="1" x14ac:dyDescent="0.3">
      <c r="A117" s="5" t="s">
        <v>27</v>
      </c>
      <c r="B117" s="9" t="s">
        <v>51</v>
      </c>
      <c r="C117" s="6">
        <v>1000</v>
      </c>
    </row>
    <row r="118" spans="1:15" ht="36" customHeight="1" thickBot="1" x14ac:dyDescent="0.3">
      <c r="A118" s="5" t="s">
        <v>31</v>
      </c>
      <c r="B118" s="9" t="s">
        <v>52</v>
      </c>
      <c r="C118" s="6"/>
    </row>
    <row r="119" spans="1:15" ht="63.75" thickBot="1" x14ac:dyDescent="0.3">
      <c r="A119" s="5" t="s">
        <v>53</v>
      </c>
      <c r="B119" s="9" t="s">
        <v>54</v>
      </c>
      <c r="C119" s="6"/>
    </row>
    <row r="120" spans="1:15" ht="16.5" thickBot="1" x14ac:dyDescent="0.3">
      <c r="A120" s="5" t="s">
        <v>55</v>
      </c>
      <c r="B120" s="9" t="s">
        <v>56</v>
      </c>
      <c r="C120" s="6">
        <v>3700</v>
      </c>
    </row>
    <row r="121" spans="1:15" ht="16.5" thickBot="1" x14ac:dyDescent="0.3">
      <c r="A121" s="5" t="s">
        <v>14</v>
      </c>
      <c r="B121" s="9"/>
      <c r="C121" s="6"/>
    </row>
    <row r="122" spans="1:15" ht="16.5" thickBot="1" x14ac:dyDescent="0.3">
      <c r="A122" s="5" t="s">
        <v>14</v>
      </c>
      <c r="B122" s="9"/>
      <c r="C122" s="6"/>
    </row>
    <row r="123" spans="1:15" ht="16.5" thickBot="1" x14ac:dyDescent="0.3">
      <c r="A123" s="5" t="s">
        <v>14</v>
      </c>
      <c r="B123" s="9" t="s">
        <v>35</v>
      </c>
      <c r="C123" s="74">
        <f>C113+C114+C115+C116+C117+C118+C119+C120</f>
        <v>8700</v>
      </c>
    </row>
    <row r="124" spans="1:15" ht="18.75" x14ac:dyDescent="0.25">
      <c r="A124" s="1"/>
    </row>
    <row r="125" spans="1:15" ht="18.75" x14ac:dyDescent="0.25">
      <c r="A125" s="88" t="s">
        <v>109</v>
      </c>
      <c r="B125" s="88"/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8"/>
      <c r="O125" s="88"/>
    </row>
    <row r="126" spans="1:15" ht="18.75" x14ac:dyDescent="0.25">
      <c r="A126" s="88" t="s">
        <v>57</v>
      </c>
      <c r="B126" s="88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</row>
    <row r="127" spans="1:15" ht="19.5" thickBot="1" x14ac:dyDescent="0.3">
      <c r="A127" s="13" t="s">
        <v>58</v>
      </c>
    </row>
    <row r="128" spans="1:15" ht="49.5" customHeight="1" thickBot="1" x14ac:dyDescent="0.3">
      <c r="A128" s="75" t="s">
        <v>105</v>
      </c>
      <c r="B128" s="75" t="s">
        <v>59</v>
      </c>
      <c r="C128" s="76" t="s">
        <v>60</v>
      </c>
      <c r="D128" s="76" t="s">
        <v>61</v>
      </c>
      <c r="E128" s="76" t="s">
        <v>62</v>
      </c>
      <c r="F128" s="76" t="s">
        <v>63</v>
      </c>
      <c r="G128" s="76" t="s">
        <v>64</v>
      </c>
      <c r="H128" s="76" t="s">
        <v>65</v>
      </c>
      <c r="I128" s="76" t="s">
        <v>66</v>
      </c>
      <c r="J128" s="76" t="s">
        <v>67</v>
      </c>
      <c r="K128" s="76" t="s">
        <v>68</v>
      </c>
      <c r="L128" s="76" t="s">
        <v>69</v>
      </c>
      <c r="M128" s="76" t="s">
        <v>70</v>
      </c>
      <c r="N128" s="76" t="s">
        <v>71</v>
      </c>
      <c r="O128" s="76" t="s">
        <v>35</v>
      </c>
    </row>
    <row r="129" spans="1:15" ht="16.5" thickBot="1" x14ac:dyDescent="0.3">
      <c r="A129" s="75" t="s">
        <v>10</v>
      </c>
      <c r="B129" s="77" t="s">
        <v>72</v>
      </c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</row>
    <row r="130" spans="1:15" ht="16.5" thickBot="1" x14ac:dyDescent="0.3">
      <c r="A130" s="78" t="s">
        <v>15</v>
      </c>
      <c r="B130" s="79" t="s">
        <v>73</v>
      </c>
      <c r="C130" s="80">
        <v>0.5</v>
      </c>
      <c r="D130" s="80">
        <v>0.7</v>
      </c>
      <c r="E130" s="80">
        <v>0.8</v>
      </c>
      <c r="F130" s="80">
        <v>0.9</v>
      </c>
      <c r="G130" s="80">
        <v>1</v>
      </c>
      <c r="H130" s="80">
        <v>1</v>
      </c>
      <c r="I130" s="80">
        <v>1</v>
      </c>
      <c r="J130" s="80">
        <v>1</v>
      </c>
      <c r="K130" s="80">
        <v>1</v>
      </c>
      <c r="L130" s="80">
        <v>1</v>
      </c>
      <c r="M130" s="80">
        <v>1</v>
      </c>
      <c r="N130" s="80">
        <v>1</v>
      </c>
      <c r="O130" s="81"/>
    </row>
    <row r="131" spans="1:15" ht="16.5" thickBot="1" x14ac:dyDescent="0.3">
      <c r="A131" s="78" t="s">
        <v>19</v>
      </c>
      <c r="B131" s="79" t="s">
        <v>74</v>
      </c>
      <c r="C131" s="81">
        <f>$F107*C130</f>
        <v>46250</v>
      </c>
      <c r="D131" s="81">
        <f t="shared" ref="D131:N131" si="3">$F107*D130</f>
        <v>64749.999999999993</v>
      </c>
      <c r="E131" s="81">
        <f>$F107*E130</f>
        <v>74000</v>
      </c>
      <c r="F131" s="81">
        <f t="shared" si="3"/>
        <v>83250</v>
      </c>
      <c r="G131" s="81">
        <f t="shared" si="3"/>
        <v>92500</v>
      </c>
      <c r="H131" s="81">
        <f t="shared" si="3"/>
        <v>92500</v>
      </c>
      <c r="I131" s="81">
        <f t="shared" si="3"/>
        <v>92500</v>
      </c>
      <c r="J131" s="81">
        <f t="shared" si="3"/>
        <v>92500</v>
      </c>
      <c r="K131" s="81">
        <f t="shared" si="3"/>
        <v>92500</v>
      </c>
      <c r="L131" s="81">
        <f t="shared" si="3"/>
        <v>92500</v>
      </c>
      <c r="M131" s="81">
        <f t="shared" si="3"/>
        <v>92500</v>
      </c>
      <c r="N131" s="81">
        <f t="shared" si="3"/>
        <v>92500</v>
      </c>
      <c r="O131" s="81">
        <f>SUM(C131:N131)</f>
        <v>1008250</v>
      </c>
    </row>
    <row r="132" spans="1:15" ht="66.75" customHeight="1" thickBot="1" x14ac:dyDescent="0.3">
      <c r="A132" s="78" t="s">
        <v>23</v>
      </c>
      <c r="B132" s="79" t="s">
        <v>111</v>
      </c>
      <c r="C132" s="81">
        <f>SUM(C133:C136)</f>
        <v>5000</v>
      </c>
      <c r="D132" s="81">
        <f>SUM(D133:D136)</f>
        <v>5000</v>
      </c>
      <c r="E132" s="81">
        <f>SUM(E133:E136)</f>
        <v>5000</v>
      </c>
      <c r="F132" s="81">
        <f t="shared" ref="F132:N132" si="4">SUM(F133:F136)</f>
        <v>5000</v>
      </c>
      <c r="G132" s="81">
        <f t="shared" si="4"/>
        <v>5000</v>
      </c>
      <c r="H132" s="81">
        <f t="shared" si="4"/>
        <v>5000</v>
      </c>
      <c r="I132" s="81">
        <f t="shared" si="4"/>
        <v>5000</v>
      </c>
      <c r="J132" s="81">
        <f t="shared" si="4"/>
        <v>5000</v>
      </c>
      <c r="K132" s="81">
        <f t="shared" si="4"/>
        <v>5000</v>
      </c>
      <c r="L132" s="81">
        <f t="shared" si="4"/>
        <v>5000</v>
      </c>
      <c r="M132" s="81">
        <f t="shared" si="4"/>
        <v>5000</v>
      </c>
      <c r="N132" s="81">
        <f t="shared" si="4"/>
        <v>5000</v>
      </c>
      <c r="O132" s="81">
        <f>SUM(C132:N132)</f>
        <v>60000</v>
      </c>
    </row>
    <row r="133" spans="1:15" ht="16.5" thickBot="1" x14ac:dyDescent="0.3">
      <c r="A133" s="78" t="s">
        <v>25</v>
      </c>
      <c r="B133" s="79" t="s">
        <v>123</v>
      </c>
      <c r="C133" s="81">
        <f>C130*H107</f>
        <v>0</v>
      </c>
      <c r="D133" s="81">
        <f>D130*H107</f>
        <v>0</v>
      </c>
      <c r="E133" s="81">
        <f>E130*H107</f>
        <v>0</v>
      </c>
      <c r="F133" s="81">
        <f>F130*H107</f>
        <v>0</v>
      </c>
      <c r="G133" s="81">
        <f>G130*H107</f>
        <v>0</v>
      </c>
      <c r="H133" s="81">
        <f>H130*H107</f>
        <v>0</v>
      </c>
      <c r="I133" s="81">
        <f>I130*H107</f>
        <v>0</v>
      </c>
      <c r="J133" s="81">
        <f>J130*H107</f>
        <v>0</v>
      </c>
      <c r="K133" s="81">
        <f>K130*H107</f>
        <v>0</v>
      </c>
      <c r="L133" s="81">
        <f>L130*H107</f>
        <v>0</v>
      </c>
      <c r="M133" s="81">
        <f>M130*H107</f>
        <v>0</v>
      </c>
      <c r="N133" s="81">
        <f>N130*H107</f>
        <v>0</v>
      </c>
      <c r="O133" s="81">
        <f>SUM(C133:N133)</f>
        <v>0</v>
      </c>
    </row>
    <row r="134" spans="1:15" ht="16.5" thickBot="1" x14ac:dyDescent="0.3">
      <c r="A134" s="78" t="s">
        <v>26</v>
      </c>
      <c r="B134" s="79" t="s">
        <v>126</v>
      </c>
      <c r="C134" s="81">
        <f>SUM(C113:C119)</f>
        <v>5000</v>
      </c>
      <c r="D134" s="81">
        <f>SUM(C113:C119)</f>
        <v>5000</v>
      </c>
      <c r="E134" s="81">
        <f>SUM(C113:C119)</f>
        <v>5000</v>
      </c>
      <c r="F134" s="81">
        <f>SUM(C113:C119)</f>
        <v>5000</v>
      </c>
      <c r="G134" s="81">
        <f>SUM(C113:C119)</f>
        <v>5000</v>
      </c>
      <c r="H134" s="81">
        <f>SUM(C113:C119)</f>
        <v>5000</v>
      </c>
      <c r="I134" s="81">
        <f>SUM(C113:C119)</f>
        <v>5000</v>
      </c>
      <c r="J134" s="81">
        <f>SUM(C113:C119)</f>
        <v>5000</v>
      </c>
      <c r="K134" s="81">
        <f>SUM(C113:C119)</f>
        <v>5000</v>
      </c>
      <c r="L134" s="81">
        <f>SUM(C113:C119)</f>
        <v>5000</v>
      </c>
      <c r="M134" s="81">
        <f>SUM(C113:C119)</f>
        <v>5000</v>
      </c>
      <c r="N134" s="81">
        <f>SUM(C113:C119)</f>
        <v>5000</v>
      </c>
      <c r="O134" s="81">
        <f>SUM(C134:N134)</f>
        <v>60000</v>
      </c>
    </row>
    <row r="135" spans="1:15" ht="16.5" thickBot="1" x14ac:dyDescent="0.3">
      <c r="A135" s="78"/>
      <c r="B135" s="79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</row>
    <row r="136" spans="1:15" ht="16.5" thickBot="1" x14ac:dyDescent="0.3">
      <c r="A136" s="78" t="s">
        <v>14</v>
      </c>
      <c r="B136" s="79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>
        <f t="shared" ref="O136:O137" si="5">SUM(C136:N136)</f>
        <v>0</v>
      </c>
    </row>
    <row r="137" spans="1:15" ht="16.5" thickBot="1" x14ac:dyDescent="0.3">
      <c r="A137" s="78" t="s">
        <v>27</v>
      </c>
      <c r="B137" s="79" t="s">
        <v>75</v>
      </c>
      <c r="C137" s="81">
        <f>C131-C132</f>
        <v>41250</v>
      </c>
      <c r="D137" s="81">
        <f>D131-D132</f>
        <v>59749.999999999993</v>
      </c>
      <c r="E137" s="81">
        <f t="shared" ref="E137:N137" si="6">E131-E132</f>
        <v>69000</v>
      </c>
      <c r="F137" s="81">
        <f>F131-F132</f>
        <v>78250</v>
      </c>
      <c r="G137" s="81">
        <f t="shared" si="6"/>
        <v>87500</v>
      </c>
      <c r="H137" s="81">
        <f t="shared" si="6"/>
        <v>87500</v>
      </c>
      <c r="I137" s="81">
        <f t="shared" si="6"/>
        <v>87500</v>
      </c>
      <c r="J137" s="81">
        <f t="shared" si="6"/>
        <v>87500</v>
      </c>
      <c r="K137" s="81">
        <f t="shared" si="6"/>
        <v>87500</v>
      </c>
      <c r="L137" s="81">
        <f t="shared" si="6"/>
        <v>87500</v>
      </c>
      <c r="M137" s="81">
        <f t="shared" si="6"/>
        <v>87500</v>
      </c>
      <c r="N137" s="81">
        <f t="shared" si="6"/>
        <v>87500</v>
      </c>
      <c r="O137" s="81">
        <f t="shared" si="5"/>
        <v>948250</v>
      </c>
    </row>
    <row r="138" spans="1:15" ht="16.5" thickBot="1" x14ac:dyDescent="0.3">
      <c r="A138" s="78" t="s">
        <v>31</v>
      </c>
      <c r="B138" s="79" t="s">
        <v>76</v>
      </c>
      <c r="C138" s="81">
        <f>SUM(C139:C140)</f>
        <v>1850</v>
      </c>
      <c r="D138" s="81">
        <f>SUM(D139:D140)</f>
        <v>2589.9999999999995</v>
      </c>
      <c r="E138" s="81">
        <f t="shared" ref="E138:N138" si="7">SUM(E139:E140)</f>
        <v>2960</v>
      </c>
      <c r="F138" s="81">
        <f t="shared" si="7"/>
        <v>3330</v>
      </c>
      <c r="G138" s="81">
        <f>SUM(G139:G140)</f>
        <v>3700</v>
      </c>
      <c r="H138" s="81">
        <f t="shared" si="7"/>
        <v>3700</v>
      </c>
      <c r="I138" s="81">
        <f t="shared" si="7"/>
        <v>3700</v>
      </c>
      <c r="J138" s="81">
        <f t="shared" si="7"/>
        <v>3700</v>
      </c>
      <c r="K138" s="81">
        <f t="shared" si="7"/>
        <v>3700</v>
      </c>
      <c r="L138" s="81">
        <f t="shared" si="7"/>
        <v>3700</v>
      </c>
      <c r="M138" s="81">
        <f t="shared" si="7"/>
        <v>3700</v>
      </c>
      <c r="N138" s="81">
        <f t="shared" si="7"/>
        <v>3700</v>
      </c>
      <c r="O138" s="81">
        <f>SUM(C138:N138)</f>
        <v>40330</v>
      </c>
    </row>
    <row r="139" spans="1:15" ht="33.75" thickBot="1" x14ac:dyDescent="0.3">
      <c r="A139" s="78"/>
      <c r="B139" s="82" t="s">
        <v>124</v>
      </c>
      <c r="C139" s="75"/>
      <c r="D139" s="75"/>
      <c r="E139" s="75"/>
      <c r="F139" s="75"/>
      <c r="G139" s="75"/>
      <c r="H139" s="75"/>
      <c r="I139" s="75"/>
      <c r="J139" s="75"/>
      <c r="K139" s="75"/>
      <c r="L139" s="75"/>
      <c r="M139" s="75"/>
      <c r="N139" s="75"/>
      <c r="O139" s="75">
        <f t="shared" ref="O139:O141" si="8">SUM(C139:N139)</f>
        <v>0</v>
      </c>
    </row>
    <row r="140" spans="1:15" ht="33.75" thickBot="1" x14ac:dyDescent="0.3">
      <c r="A140" s="78"/>
      <c r="B140" s="82" t="s">
        <v>125</v>
      </c>
      <c r="C140" s="75">
        <f>C131*0.04</f>
        <v>1850</v>
      </c>
      <c r="D140" s="75">
        <f t="shared" ref="D140:N140" si="9">D131*0.04</f>
        <v>2589.9999999999995</v>
      </c>
      <c r="E140" s="75">
        <f t="shared" si="9"/>
        <v>2960</v>
      </c>
      <c r="F140" s="75">
        <f t="shared" si="9"/>
        <v>3330</v>
      </c>
      <c r="G140" s="75">
        <f t="shared" si="9"/>
        <v>3700</v>
      </c>
      <c r="H140" s="75">
        <f t="shared" si="9"/>
        <v>3700</v>
      </c>
      <c r="I140" s="75">
        <f t="shared" si="9"/>
        <v>3700</v>
      </c>
      <c r="J140" s="75">
        <f t="shared" si="9"/>
        <v>3700</v>
      </c>
      <c r="K140" s="75">
        <f t="shared" si="9"/>
        <v>3700</v>
      </c>
      <c r="L140" s="75">
        <f t="shared" si="9"/>
        <v>3700</v>
      </c>
      <c r="M140" s="75">
        <f t="shared" si="9"/>
        <v>3700</v>
      </c>
      <c r="N140" s="75">
        <f t="shared" si="9"/>
        <v>3700</v>
      </c>
      <c r="O140" s="75">
        <f t="shared" si="8"/>
        <v>40330</v>
      </c>
    </row>
    <row r="141" spans="1:15" ht="16.5" thickBot="1" x14ac:dyDescent="0.3">
      <c r="A141" s="78" t="s">
        <v>53</v>
      </c>
      <c r="B141" s="77" t="s">
        <v>77</v>
      </c>
      <c r="C141" s="75">
        <f>C137-C138</f>
        <v>39400</v>
      </c>
      <c r="D141" s="75">
        <f t="shared" ref="D141:N141" si="10">D137-D138</f>
        <v>57159.999999999993</v>
      </c>
      <c r="E141" s="75">
        <f>E137-E138</f>
        <v>66040</v>
      </c>
      <c r="F141" s="75">
        <f t="shared" si="10"/>
        <v>74920</v>
      </c>
      <c r="G141" s="75">
        <f t="shared" si="10"/>
        <v>83800</v>
      </c>
      <c r="H141" s="75">
        <f t="shared" si="10"/>
        <v>83800</v>
      </c>
      <c r="I141" s="75">
        <f t="shared" si="10"/>
        <v>83800</v>
      </c>
      <c r="J141" s="75">
        <f t="shared" si="10"/>
        <v>83800</v>
      </c>
      <c r="K141" s="75">
        <f t="shared" si="10"/>
        <v>83800</v>
      </c>
      <c r="L141" s="75">
        <f t="shared" si="10"/>
        <v>83800</v>
      </c>
      <c r="M141" s="75">
        <f t="shared" si="10"/>
        <v>83800</v>
      </c>
      <c r="N141" s="75">
        <f t="shared" si="10"/>
        <v>83800</v>
      </c>
      <c r="O141" s="75">
        <f t="shared" si="8"/>
        <v>907920</v>
      </c>
    </row>
    <row r="142" spans="1:15" ht="16.5" thickBot="1" x14ac:dyDescent="0.3">
      <c r="A142" s="105" t="s">
        <v>55</v>
      </c>
      <c r="B142" s="77" t="s">
        <v>78</v>
      </c>
      <c r="C142" s="103"/>
      <c r="D142" s="103"/>
      <c r="E142" s="103"/>
      <c r="F142" s="103"/>
      <c r="G142" s="103"/>
      <c r="H142" s="103"/>
      <c r="I142" s="103"/>
      <c r="J142" s="103"/>
      <c r="K142" s="103"/>
      <c r="L142" s="103"/>
      <c r="M142" s="103"/>
      <c r="N142" s="103"/>
      <c r="O142" s="104">
        <f>D152/D148</f>
        <v>0.90049094966526166</v>
      </c>
    </row>
    <row r="143" spans="1:15" ht="16.5" thickBot="1" x14ac:dyDescent="0.3">
      <c r="A143" s="106"/>
      <c r="B143" s="83"/>
      <c r="C143" s="103"/>
      <c r="D143" s="103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4"/>
    </row>
    <row r="144" spans="1:15" ht="18.75" x14ac:dyDescent="0.25">
      <c r="A144" s="14"/>
    </row>
    <row r="145" spans="1:15" ht="18.75" x14ac:dyDescent="0.25">
      <c r="A145" s="88" t="s">
        <v>79</v>
      </c>
      <c r="B145" s="88"/>
      <c r="C145" s="88"/>
      <c r="D145" s="88"/>
      <c r="E145" s="88"/>
      <c r="F145" s="16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 ht="19.5" thickBot="1" x14ac:dyDescent="0.3">
      <c r="A146" s="94" t="s">
        <v>80</v>
      </c>
      <c r="B146" s="94"/>
      <c r="C146" s="94"/>
      <c r="D146" s="94"/>
      <c r="E146" s="94"/>
    </row>
    <row r="147" spans="1:15" ht="48" thickBot="1" x14ac:dyDescent="0.3">
      <c r="A147" s="7" t="s">
        <v>105</v>
      </c>
      <c r="B147" s="11" t="s">
        <v>59</v>
      </c>
      <c r="C147" s="11" t="s">
        <v>81</v>
      </c>
      <c r="D147" s="11" t="s">
        <v>112</v>
      </c>
      <c r="E147" s="11" t="s">
        <v>82</v>
      </c>
    </row>
    <row r="148" spans="1:15" ht="16.5" thickBot="1" x14ac:dyDescent="0.3">
      <c r="A148" s="7" t="s">
        <v>10</v>
      </c>
      <c r="B148" s="8" t="s">
        <v>83</v>
      </c>
      <c r="C148" s="11" t="s">
        <v>84</v>
      </c>
      <c r="D148" s="84">
        <f>E148/12</f>
        <v>84020.833333333328</v>
      </c>
      <c r="E148" s="81">
        <f>O131</f>
        <v>1008250</v>
      </c>
    </row>
    <row r="149" spans="1:15" ht="32.25" thickBot="1" x14ac:dyDescent="0.3">
      <c r="A149" s="7" t="s">
        <v>15</v>
      </c>
      <c r="B149" s="8" t="s">
        <v>85</v>
      </c>
      <c r="C149" s="11" t="s">
        <v>84</v>
      </c>
      <c r="D149" s="84">
        <f>E149/12</f>
        <v>8360.8333333333339</v>
      </c>
      <c r="E149" s="81">
        <f>E150+E151</f>
        <v>100330</v>
      </c>
    </row>
    <row r="150" spans="1:15" ht="16.5" thickBot="1" x14ac:dyDescent="0.3">
      <c r="A150" s="7" t="s">
        <v>19</v>
      </c>
      <c r="B150" s="8" t="s">
        <v>86</v>
      </c>
      <c r="C150" s="11" t="s">
        <v>84</v>
      </c>
      <c r="D150" s="84">
        <f>E150/12</f>
        <v>5000</v>
      </c>
      <c r="E150" s="81">
        <f>O132</f>
        <v>60000</v>
      </c>
    </row>
    <row r="151" spans="1:15" ht="16.5" thickBot="1" x14ac:dyDescent="0.3">
      <c r="A151" s="7" t="s">
        <v>23</v>
      </c>
      <c r="B151" s="8" t="s">
        <v>56</v>
      </c>
      <c r="C151" s="11" t="s">
        <v>84</v>
      </c>
      <c r="D151" s="84">
        <f t="shared" ref="D151:D152" si="11">E151/12</f>
        <v>3360.8333333333335</v>
      </c>
      <c r="E151" s="81">
        <f>O138</f>
        <v>40330</v>
      </c>
    </row>
    <row r="152" spans="1:15" ht="16.5" thickBot="1" x14ac:dyDescent="0.3">
      <c r="A152" s="7" t="s">
        <v>27</v>
      </c>
      <c r="B152" s="8" t="s">
        <v>87</v>
      </c>
      <c r="C152" s="11" t="s">
        <v>84</v>
      </c>
      <c r="D152" s="84">
        <f t="shared" si="11"/>
        <v>75660</v>
      </c>
      <c r="E152" s="81">
        <f>E148-E150-E151</f>
        <v>907920</v>
      </c>
    </row>
    <row r="153" spans="1:15" ht="16.5" thickBot="1" x14ac:dyDescent="0.3">
      <c r="A153" s="7" t="s">
        <v>31</v>
      </c>
      <c r="B153" s="8" t="s">
        <v>88</v>
      </c>
      <c r="C153" s="11" t="s">
        <v>89</v>
      </c>
      <c r="D153" s="84" t="s">
        <v>127</v>
      </c>
      <c r="E153" s="84">
        <f>350000/E152*12</f>
        <v>4.6259582342056573</v>
      </c>
    </row>
    <row r="154" spans="1:15" ht="32.25" thickBot="1" x14ac:dyDescent="0.3">
      <c r="A154" s="7" t="s">
        <v>53</v>
      </c>
      <c r="B154" s="8" t="s">
        <v>90</v>
      </c>
      <c r="C154" s="11" t="s">
        <v>91</v>
      </c>
      <c r="D154" s="81" t="s">
        <v>127</v>
      </c>
      <c r="E154" s="85">
        <f>D152/D148</f>
        <v>0.90049094966526166</v>
      </c>
    </row>
    <row r="155" spans="1:15" ht="19.5" thickBot="1" x14ac:dyDescent="0.3">
      <c r="A155" s="1"/>
    </row>
    <row r="156" spans="1:15" ht="18.75" x14ac:dyDescent="0.25">
      <c r="A156" s="88" t="s">
        <v>222</v>
      </c>
      <c r="B156" s="88"/>
      <c r="C156" s="88"/>
      <c r="D156" s="88"/>
      <c r="E156" s="88"/>
      <c r="F156" s="16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 ht="19.5" thickBot="1" x14ac:dyDescent="0.3">
      <c r="A157" s="94" t="s">
        <v>92</v>
      </c>
      <c r="B157" s="94"/>
      <c r="C157" s="94"/>
      <c r="D157" s="94"/>
    </row>
    <row r="158" spans="1:15" ht="62.25" customHeight="1" x14ac:dyDescent="0.25">
      <c r="A158" s="2" t="s">
        <v>2</v>
      </c>
      <c r="B158" s="101" t="s">
        <v>93</v>
      </c>
      <c r="C158" s="4" t="s">
        <v>8</v>
      </c>
      <c r="D158" s="101" t="s">
        <v>95</v>
      </c>
    </row>
    <row r="159" spans="1:15" ht="16.5" thickBot="1" x14ac:dyDescent="0.3">
      <c r="A159" s="3" t="s">
        <v>3</v>
      </c>
      <c r="B159" s="102"/>
      <c r="C159" s="6" t="s">
        <v>94</v>
      </c>
      <c r="D159" s="102"/>
    </row>
    <row r="160" spans="1:15" ht="180" customHeight="1" thickBot="1" x14ac:dyDescent="0.3">
      <c r="A160" s="3">
        <v>1</v>
      </c>
      <c r="B160" s="9" t="s">
        <v>96</v>
      </c>
      <c r="C160" s="6">
        <v>350000</v>
      </c>
      <c r="D160" s="6">
        <v>100</v>
      </c>
    </row>
    <row r="161" spans="1:7" ht="16.5" thickBot="1" x14ac:dyDescent="0.3">
      <c r="A161" s="3">
        <v>2</v>
      </c>
      <c r="B161" s="9" t="s">
        <v>97</v>
      </c>
      <c r="C161" s="6"/>
      <c r="D161" s="6"/>
    </row>
    <row r="162" spans="1:7" ht="32.25" thickBot="1" x14ac:dyDescent="0.3">
      <c r="A162" s="3">
        <v>3</v>
      </c>
      <c r="B162" s="9" t="s">
        <v>98</v>
      </c>
      <c r="C162" s="6"/>
      <c r="D162" s="6"/>
    </row>
    <row r="163" spans="1:7" ht="16.5" thickBot="1" x14ac:dyDescent="0.3">
      <c r="A163" s="5">
        <v>4</v>
      </c>
      <c r="B163" s="9" t="s">
        <v>35</v>
      </c>
      <c r="C163" s="74">
        <f>SUM(C160:C162)</f>
        <v>350000</v>
      </c>
      <c r="D163" s="74">
        <f>SUM(D160:D162)</f>
        <v>100</v>
      </c>
    </row>
    <row r="164" spans="1:7" ht="18.75" x14ac:dyDescent="0.25">
      <c r="A164" s="15"/>
    </row>
    <row r="165" spans="1:7" ht="18.75" x14ac:dyDescent="0.25">
      <c r="A165" s="88" t="s">
        <v>114</v>
      </c>
      <c r="B165" s="88"/>
      <c r="C165" s="88"/>
      <c r="D165" s="88"/>
    </row>
    <row r="166" spans="1:7" ht="19.5" thickBot="1" x14ac:dyDescent="0.3">
      <c r="A166" s="86" t="s">
        <v>99</v>
      </c>
      <c r="B166" s="86"/>
      <c r="C166" s="86"/>
    </row>
    <row r="167" spans="1:7" ht="78" customHeight="1" x14ac:dyDescent="0.25">
      <c r="A167" s="47" t="s">
        <v>113</v>
      </c>
      <c r="B167" s="36" t="s">
        <v>100</v>
      </c>
      <c r="C167" s="37" t="s">
        <v>101</v>
      </c>
    </row>
    <row r="168" spans="1:7" ht="126" customHeight="1" x14ac:dyDescent="0.25">
      <c r="A168" s="40" t="s">
        <v>10</v>
      </c>
      <c r="B168" s="44" t="s">
        <v>209</v>
      </c>
      <c r="C168" s="48" t="s">
        <v>211</v>
      </c>
      <c r="D168" s="45"/>
      <c r="E168" s="45"/>
      <c r="F168" s="45"/>
      <c r="G168" s="45"/>
    </row>
    <row r="169" spans="1:7" ht="118.5" customHeight="1" x14ac:dyDescent="0.25">
      <c r="A169" s="40" t="s">
        <v>15</v>
      </c>
      <c r="B169" s="44" t="s">
        <v>210</v>
      </c>
      <c r="C169" s="49" t="s">
        <v>212</v>
      </c>
      <c r="D169" s="46"/>
      <c r="E169" s="46"/>
      <c r="F169" s="46"/>
      <c r="G169" s="46"/>
    </row>
    <row r="170" spans="1:7" ht="35.25" customHeight="1" x14ac:dyDescent="0.25">
      <c r="A170" s="40" t="s">
        <v>19</v>
      </c>
      <c r="B170" s="33"/>
      <c r="C170" s="50"/>
    </row>
    <row r="171" spans="1:7" ht="16.5" thickBot="1" x14ac:dyDescent="0.3">
      <c r="A171" s="51" t="s">
        <v>14</v>
      </c>
      <c r="B171" s="42"/>
      <c r="C171" s="52"/>
    </row>
    <row r="172" spans="1:7" ht="18.75" x14ac:dyDescent="0.25">
      <c r="A172" s="1"/>
    </row>
  </sheetData>
  <mergeCells count="72">
    <mergeCell ref="M142:M143"/>
    <mergeCell ref="N142:N143"/>
    <mergeCell ref="O142:O143"/>
    <mergeCell ref="A142:A143"/>
    <mergeCell ref="H142:H143"/>
    <mergeCell ref="I142:I143"/>
    <mergeCell ref="J142:J143"/>
    <mergeCell ref="K142:K143"/>
    <mergeCell ref="L142:L143"/>
    <mergeCell ref="C142:C143"/>
    <mergeCell ref="D142:D143"/>
    <mergeCell ref="E142:E143"/>
    <mergeCell ref="F142:F143"/>
    <mergeCell ref="G142:G143"/>
    <mergeCell ref="A157:D157"/>
    <mergeCell ref="A165:D165"/>
    <mergeCell ref="A166:C166"/>
    <mergeCell ref="A156:E156"/>
    <mergeCell ref="A145:E145"/>
    <mergeCell ref="A146:E146"/>
    <mergeCell ref="B158:B159"/>
    <mergeCell ref="D158:D159"/>
    <mergeCell ref="A126:O126"/>
    <mergeCell ref="A125:O125"/>
    <mergeCell ref="A109:C109"/>
    <mergeCell ref="A93:H93"/>
    <mergeCell ref="H95:H96"/>
    <mergeCell ref="D95:D96"/>
    <mergeCell ref="E95:E96"/>
    <mergeCell ref="F95:F96"/>
    <mergeCell ref="A1:G1"/>
    <mergeCell ref="A18:G18"/>
    <mergeCell ref="A19:G19"/>
    <mergeCell ref="A20:G20"/>
    <mergeCell ref="A21:G21"/>
    <mergeCell ref="A13:G13"/>
    <mergeCell ref="A14:G14"/>
    <mergeCell ref="A15:G15"/>
    <mergeCell ref="A16:G16"/>
    <mergeCell ref="A17:G17"/>
    <mergeCell ref="A87:H87"/>
    <mergeCell ref="A25:G25"/>
    <mergeCell ref="A2:G2"/>
    <mergeCell ref="A3:G3"/>
    <mergeCell ref="A4:G4"/>
    <mergeCell ref="A5:G5"/>
    <mergeCell ref="A6:G6"/>
    <mergeCell ref="A7:G7"/>
    <mergeCell ref="A8:G8"/>
    <mergeCell ref="A9:G9"/>
    <mergeCell ref="A22:G22"/>
    <mergeCell ref="A23:G23"/>
    <mergeCell ref="A24:G24"/>
    <mergeCell ref="A10:G10"/>
    <mergeCell ref="A11:G11"/>
    <mergeCell ref="A12:G12"/>
    <mergeCell ref="A27:G27"/>
    <mergeCell ref="A26:G26"/>
    <mergeCell ref="A85:G85"/>
    <mergeCell ref="B111:B112"/>
    <mergeCell ref="C111:C112"/>
    <mergeCell ref="B95:B96"/>
    <mergeCell ref="C95:C96"/>
    <mergeCell ref="G95:G96"/>
    <mergeCell ref="A86:H86"/>
    <mergeCell ref="A94:H94"/>
    <mergeCell ref="A92:H92"/>
    <mergeCell ref="A91:H91"/>
    <mergeCell ref="A110:C110"/>
    <mergeCell ref="A90:H90"/>
    <mergeCell ref="A89:H89"/>
    <mergeCell ref="A88:H88"/>
  </mergeCells>
  <hyperlinks>
    <hyperlink ref="A6" r:id="rId1" display="mailto:Ivanivanov1984@yandex.ru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Носикова Евгения Геннадьевна</dc:creator>
  <cp:lastModifiedBy>Оксана Лыткина</cp:lastModifiedBy>
  <cp:lastPrinted>2024-05-17T07:39:17Z</cp:lastPrinted>
  <dcterms:created xsi:type="dcterms:W3CDTF">2015-06-05T18:19:34Z</dcterms:created>
  <dcterms:modified xsi:type="dcterms:W3CDTF">2026-02-11T01:42:25Z</dcterms:modified>
</cp:coreProperties>
</file>