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56" i="1"/>
  <c r="N115" i="1"/>
  <c r="M115" i="1"/>
  <c r="L115" i="1"/>
  <c r="K115" i="1"/>
  <c r="J115" i="1"/>
  <c r="I115" i="1"/>
  <c r="H115" i="1"/>
  <c r="G115" i="1"/>
  <c r="F115" i="1"/>
  <c r="D115" i="1"/>
  <c r="E115" i="1"/>
  <c r="C115" i="1"/>
  <c r="D144" i="1"/>
  <c r="C144" i="1"/>
  <c r="O120" i="1"/>
  <c r="O115" i="1" l="1"/>
  <c r="O117" i="1" l="1"/>
  <c r="C104" i="1"/>
  <c r="H85" i="1"/>
  <c r="H86" i="1"/>
  <c r="H87" i="1"/>
  <c r="F86" i="1"/>
  <c r="F87" i="1"/>
  <c r="H84" i="1"/>
  <c r="F55" i="1"/>
  <c r="F52" i="1"/>
  <c r="F51" i="1" s="1"/>
  <c r="F40" i="1"/>
  <c r="F41" i="1"/>
  <c r="F42" i="1"/>
  <c r="F44" i="1"/>
  <c r="F45" i="1"/>
  <c r="F46" i="1"/>
  <c r="F47" i="1"/>
  <c r="F48" i="1"/>
  <c r="F49" i="1"/>
  <c r="F50" i="1"/>
  <c r="F32" i="1"/>
  <c r="F43" i="1" l="1"/>
  <c r="H88" i="1"/>
  <c r="C114" i="1" s="1"/>
  <c r="C113" i="1" s="1"/>
  <c r="F39" i="1"/>
  <c r="F88" i="1"/>
  <c r="E112" i="1" s="1"/>
  <c r="G112" i="1" l="1"/>
  <c r="G121" i="1" s="1"/>
  <c r="G119" i="1" s="1"/>
  <c r="F112" i="1"/>
  <c r="F121" i="1" s="1"/>
  <c r="F119" i="1" s="1"/>
  <c r="M112" i="1"/>
  <c r="M121" i="1" s="1"/>
  <c r="M119" i="1" s="1"/>
  <c r="H114" i="1"/>
  <c r="H113" i="1" s="1"/>
  <c r="L114" i="1"/>
  <c r="L113" i="1" s="1"/>
  <c r="G114" i="1"/>
  <c r="G113" i="1" s="1"/>
  <c r="I114" i="1"/>
  <c r="I113" i="1" s="1"/>
  <c r="D114" i="1"/>
  <c r="D113" i="1" s="1"/>
  <c r="L112" i="1"/>
  <c r="L121" i="1" s="1"/>
  <c r="L119" i="1" s="1"/>
  <c r="M114" i="1"/>
  <c r="M113" i="1" s="1"/>
  <c r="K112" i="1"/>
  <c r="K121" i="1" s="1"/>
  <c r="K119" i="1" s="1"/>
  <c r="F114" i="1"/>
  <c r="F113" i="1" s="1"/>
  <c r="J114" i="1"/>
  <c r="J113" i="1" s="1"/>
  <c r="C112" i="1"/>
  <c r="C121" i="1" s="1"/>
  <c r="N114" i="1"/>
  <c r="N113" i="1" s="1"/>
  <c r="E114" i="1"/>
  <c r="E113" i="1" s="1"/>
  <c r="E118" i="1" s="1"/>
  <c r="K114" i="1"/>
  <c r="K113" i="1" s="1"/>
  <c r="N112" i="1"/>
  <c r="I112" i="1"/>
  <c r="H112" i="1"/>
  <c r="H121" i="1" s="1"/>
  <c r="H119" i="1" s="1"/>
  <c r="J112" i="1"/>
  <c r="J121" i="1" s="1"/>
  <c r="J119" i="1" s="1"/>
  <c r="D112" i="1"/>
  <c r="F59" i="1"/>
  <c r="E121" i="1"/>
  <c r="E119" i="1" s="1"/>
  <c r="D118" i="1" l="1"/>
  <c r="D121" i="1"/>
  <c r="D119" i="1" s="1"/>
  <c r="D122" i="1" s="1"/>
  <c r="J118" i="1"/>
  <c r="J122" i="1" s="1"/>
  <c r="G118" i="1"/>
  <c r="G122" i="1" s="1"/>
  <c r="F118" i="1"/>
  <c r="F122" i="1" s="1"/>
  <c r="M118" i="1"/>
  <c r="M122" i="1" s="1"/>
  <c r="C118" i="1"/>
  <c r="N118" i="1"/>
  <c r="L118" i="1"/>
  <c r="L122" i="1" s="1"/>
  <c r="K118" i="1"/>
  <c r="K122" i="1" s="1"/>
  <c r="N121" i="1"/>
  <c r="N119" i="1" s="1"/>
  <c r="O113" i="1"/>
  <c r="E131" i="1" s="1"/>
  <c r="O114" i="1"/>
  <c r="I121" i="1"/>
  <c r="I119" i="1" s="1"/>
  <c r="I118" i="1"/>
  <c r="O112" i="1"/>
  <c r="E129" i="1" s="1"/>
  <c r="H118" i="1"/>
  <c r="H122" i="1" s="1"/>
  <c r="E122" i="1"/>
  <c r="C119" i="1"/>
  <c r="D131" i="1" l="1"/>
  <c r="D129" i="1"/>
  <c r="E133" i="1"/>
  <c r="E134" i="1" s="1"/>
  <c r="N122" i="1"/>
  <c r="C122" i="1"/>
  <c r="O121" i="1"/>
  <c r="I122" i="1"/>
  <c r="O118" i="1"/>
  <c r="O119" i="1"/>
  <c r="E132" i="1" s="1"/>
  <c r="D132" i="1" s="1"/>
  <c r="E130" i="1" l="1"/>
  <c r="O122" i="1"/>
  <c r="D133" i="1"/>
  <c r="E135" i="1" s="1"/>
  <c r="O123" i="1" s="1"/>
  <c r="D130" i="1" l="1"/>
</calcChain>
</file>

<file path=xl/sharedStrings.xml><?xml version="1.0" encoding="utf-8"?>
<sst xmlns="http://schemas.openxmlformats.org/spreadsheetml/2006/main" count="235" uniqueCount="174">
  <si>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</si>
  <si>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</si>
  <si>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</si>
  <si>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</si>
  <si>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</si>
  <si>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</si>
  <si>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</si>
  <si>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</si>
  <si>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</si>
  <si>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</si>
  <si>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</si>
  <si>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</si>
  <si>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</si>
  <si>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</si>
  <si>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</si>
  <si>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</si>
  <si>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</si>
  <si>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</si>
  <si>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</si>
  <si>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</si>
  <si>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</si>
  <si>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</si>
  <si>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</si>
  <si>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</si>
  <si>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</si>
  <si>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</si>
  <si>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</si>
  <si>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</si>
  <si>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</si>
  <si>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</si>
  <si>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</si>
  <si>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</si>
  <si>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</si>
  <si>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</si>
  <si>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</si>
  <si>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</si>
  <si>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</si>
  <si>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</si>
  <si>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</si>
  <si>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</si>
  <si>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</si>
  <si>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</si>
  <si>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</si>
  <si>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</si>
  <si>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</si>
  <si>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</si>
  <si>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</si>
  <si>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</si>
  <si>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</si>
  <si>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</si>
  <si>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</si>
  <si>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</si>
  <si>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</si>
  <si>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</si>
  <si>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</si>
  <si>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</si>
  <si>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</si>
  <si>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</si>
  <si>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</si>
  <si>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</si>
  <si>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</si>
  <si>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</si>
  <si>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</si>
  <si>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</si>
  <si>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</si>
  <si>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</si>
  <si>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</si>
  <si>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</si>
  <si>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</si>
  <si>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</si>
  <si>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</si>
  <si>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</si>
  <si>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</si>
  <si>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</si>
  <si>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</si>
  <si>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</si>
  <si>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</si>
  <si>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</si>
  <si>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</si>
  <si>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</si>
  <si>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</si>
  <si>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</si>
  <si>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</si>
  <si>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</si>
  <si>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</si>
  <si>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</si>
  <si>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</si>
  <si>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</si>
  <si>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</si>
  <si>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</si>
  <si>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</si>
  <si>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</si>
  <si>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</si>
  <si>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</si>
  <si>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</si>
  <si>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</si>
  <si>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</si>
  <si>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</si>
  <si>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</si>
  <si>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</si>
  <si>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</si>
  <si>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</si>
  <si>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</si>
  <si>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</si>
  <si>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</si>
  <si>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</si>
  <si>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</si>
  <si>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</si>
  <si>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</si>
  <si>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</si>
  <si>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</si>
  <si>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</si>
  <si>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</si>
  <si>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</si>
  <si>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</si>
  <si>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</si>
  <si>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</si>
  <si>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</si>
  <si>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</si>
  <si>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</si>
  <si>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</si>
  <si>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1.9.Потребность в обучении/повышении квалификации с обоснованием</t>
  </si>
  <si>
    <t>2.6.Адрес места ведения бизнеса, площадь, стоимость аренды (периодичность уплаты) или право собственности</t>
  </si>
  <si>
    <t>2.9.Опыт и достижения в планируемой деятельности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</si>
  <si>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</si>
  <si>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</si>
  <si>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</si>
  <si>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</si>
  <si>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</si>
  <si>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</si>
  <si>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Паяльная станция</t>
  </si>
  <si>
    <t>Тестер давления масла</t>
  </si>
  <si>
    <t>Тестер давления топлива (комплект для проверки давления топлива)</t>
  </si>
  <si>
    <t>Стетоскоп</t>
  </si>
  <si>
    <t>Тестер свечей (установка для проверки свечей зажигания)</t>
  </si>
  <si>
    <t>Стенд форсунок (установка для тестирования и очистки форсунок)</t>
  </si>
  <si>
    <t>Видеоэндоскоп</t>
  </si>
  <si>
    <t>Диагностический сканер</t>
  </si>
  <si>
    <t>Материально-производственные запасы:</t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</si>
  <si>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Услуги по ремонту автомобилей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</si>
  <si>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Гараж для хранения, набор инструментов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</si>
  <si>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будет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</si>
  <si>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 xml:space="preserve">Выездная диагностика электро-оборудования и ремонт ТС.	</t>
    </r>
    <r>
      <rPr>
        <b/>
        <sz val="14"/>
        <color theme="1"/>
        <rFont val="Times New Roman"/>
        <family val="1"/>
        <charset val="204"/>
      </rPr>
      <t xml:space="preserve">										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</si>
  <si>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Проект в начальной стадии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</si>
  <si>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</si>
  <si>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Водители автомобилей от 18-75 лет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</si>
  <si>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  <r>
      <rPr>
        <sz val="14"/>
        <color theme="1"/>
        <rFont val="Times New Roman"/>
        <family val="1"/>
        <charset val="204"/>
      </rPr>
      <t xml:space="preserve"> Автосервисы города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</si>
  <si>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 xml:space="preserve">"1. **Мобильность и удобство** — возможность оказания услуг в любом месте, что экономит время и усилия клиентов.
2. **Оперативность обслуживания** — быстрая реакция на заявки и выполнение работ, что особенно важно для корпоративных клиентов.
3. **Высокое качество услуг** — благодаря современному диагностическому оборудованию и квалифицированному персоналу.
4. **Комплексный подход** — не только диагностика, но и мелкий ремонт, что снижает необходимость посещения стационарных сервисов.
5. **Конкурентоспособные цены** — благодаря оптимизации затрат и мобильному формату работы."	</t>
    </r>
    <r>
      <rPr>
        <b/>
        <sz val="14"/>
        <color theme="1"/>
        <rFont val="Times New Roman"/>
        <family val="1"/>
        <charset val="204"/>
      </rPr>
      <t xml:space="preserve">										</t>
    </r>
  </si>
  <si>
    <t>Диагностика, чтение и удаление ошибок ЭБУ</t>
  </si>
  <si>
    <t>шт</t>
  </si>
  <si>
    <t>Диагностика выездная</t>
  </si>
  <si>
    <t>Замена свечей зажигания</t>
  </si>
  <si>
    <t>Диагностика топливной системы</t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</si>
  <si>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  <r>
      <rPr>
        <sz val="14"/>
        <color theme="1"/>
        <rFont val="Times New Roman"/>
        <family val="1"/>
        <charset val="204"/>
      </rPr>
      <t xml:space="preserve"> Авито, ВК, "сарафанное радио"</t>
    </r>
  </si>
  <si>
    <t>**Технические неисправности оборудования** — могут привести к задержкам в обслуживании и недовольству клиентов.</t>
  </si>
  <si>
    <t>**Регулярное техническое обслуживание и обновление оборудования** для обеспечения его надежной работы.</t>
  </si>
  <si>
    <t>**Низкий спрос на услуги** — из-за недостаточного маркетингового продвижения или сезонных колебаний.</t>
  </si>
  <si>
    <t>**Активное продвижение услуг** через различные каналы маркетинга, включая интернет-рекламу и социальные сети.</t>
  </si>
  <si>
    <t>**Конкуренция с крупными автосервисами** — которые могут предлагать более широкий спектр услуг.</t>
  </si>
  <si>
    <t>**Разработка уникальных предложений** и акций, которые выделят услуги компании на фоне конкурентов.</t>
  </si>
  <si>
    <t>1.3.</t>
  </si>
  <si>
    <t>1.4.</t>
  </si>
  <si>
    <t>1.5.</t>
  </si>
  <si>
    <t>1.6.</t>
  </si>
  <si>
    <t>1.7.</t>
  </si>
  <si>
    <t>1.8.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</si>
  <si>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</si>
  <si>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</t>
    </r>
    <r>
      <rPr>
        <sz val="14"/>
        <color theme="1"/>
        <rFont val="Times New Roman"/>
        <family val="1"/>
        <charset val="204"/>
      </rPr>
      <t xml:space="preserve"> 7 месяцев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</si>
  <si>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Стать налогоплательщиком налога на НПД. Закупить необходимое оборудование для ведения деятельности. Проводить рекламную кампанию. Получение прибыли.</t>
    </r>
  </si>
  <si>
    <r>
      <t xml:space="preserve">1.8.Дополнительные знания, умения, навыки, опыт в организации бизнеса </t>
    </r>
    <r>
      <rPr>
        <sz val="14"/>
        <color theme="1"/>
        <rFont val="Times New Roman"/>
        <family val="1"/>
        <charset val="204"/>
      </rPr>
      <t xml:space="preserve">Знание общего устройства автомобиля и технических узлов.											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</si>
  <si>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 в неделю, 40 часов в неделю. 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</si>
  <si>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</si>
  <si>
    <t xml:space="preserve">3.2. Местоположение целевой аудитории (субъект РФ, населенный пункт) </t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</si>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</sst>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0" fillId="2" borderId="0" xfId="0" applyFill="1"/>
    <xf numFmtId="0" fontId="12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tabSelected="1" topLeftCell="A153" zoomScaleNormal="100" workbookViewId="0">
      <selection activeCell="A79" sqref="A79:H79"/>
    </sheetView>
  </sheetViews>
  <sheetFormatPr defaultRowHeight="15" x14ac:dyDescent="0.25"/>
  <cols>
    <col min="1" max="1" width="6.85546875" customWidth="1"/>
    <col min="2" max="2" width="56.28515625" customWidth="1"/>
    <col min="3" max="3" width="17.7109375" customWidth="1"/>
    <col min="4" max="4" width="13.5703125" customWidth="1"/>
    <col min="5" max="6" width="14.28515625" customWidth="1"/>
    <col min="7" max="7" width="15.7109375" customWidth="1"/>
    <col min="8" max="8" width="13.7109375" customWidth="1"/>
    <col min="10" max="10" width="11.140625" customWidth="1"/>
    <col min="15" max="15" width="11.42578125" customWidth="1"/>
  </cols>
  <sheetData>
    <row r="1" spans="1:7" ht="18.75" x14ac:dyDescent="0.25">
      <c r="A1" s="67" t="s">
        <v>0</v>
      </c>
      <c r="B1" s="67"/>
      <c r="C1" s="67"/>
      <c r="D1" s="67"/>
      <c r="E1" s="67"/>
      <c r="F1" s="67"/>
      <c r="G1" s="67"/>
    </row>
    <row r="2" spans="1:7" ht="18.75" x14ac:dyDescent="0.3">
      <c r="A2" s="64" t="s">
        <v>101</v>
      </c>
      <c r="B2" s="64"/>
      <c r="C2" s="64"/>
      <c r="D2" s="64"/>
      <c r="E2" s="64"/>
      <c r="F2" s="64"/>
      <c r="G2" s="64"/>
    </row>
    <row r="3" spans="1:7" ht="19.5" customHeight="1" x14ac:dyDescent="0.3">
      <c r="A3" s="65" t="s">
        <v>114</v>
      </c>
      <c r="B3" s="65"/>
      <c r="C3" s="65"/>
      <c r="D3" s="65"/>
      <c r="E3" s="65"/>
      <c r="F3" s="65"/>
      <c r="G3" s="65"/>
    </row>
    <row r="4" spans="1:7" ht="18.75" x14ac:dyDescent="0.3">
      <c r="A4" s="65" t="s">
        <v>115</v>
      </c>
      <c r="B4" s="65"/>
      <c r="C4" s="65"/>
      <c r="D4" s="65"/>
      <c r="E4" s="65"/>
      <c r="F4" s="65"/>
      <c r="G4" s="65"/>
    </row>
    <row r="5" spans="1:7" ht="21" customHeight="1" x14ac:dyDescent="0.3">
      <c r="A5" s="65" t="s">
        <v>116</v>
      </c>
      <c r="B5" s="65"/>
      <c r="C5" s="65"/>
      <c r="D5" s="65"/>
      <c r="E5" s="65"/>
      <c r="F5" s="65"/>
      <c r="G5" s="65"/>
    </row>
    <row r="6" spans="1:7" s="20" customFormat="1" ht="18.75" x14ac:dyDescent="0.3">
      <c r="A6" s="65" t="s">
        <v>117</v>
      </c>
      <c r="B6" s="65"/>
      <c r="C6" s="65"/>
      <c r="D6" s="65"/>
      <c r="E6" s="65"/>
      <c r="F6" s="65"/>
      <c r="G6" s="65"/>
    </row>
    <row r="7" spans="1:7" ht="22.5" customHeight="1" x14ac:dyDescent="0.3">
      <c r="A7" s="65" t="s">
        <v>118</v>
      </c>
      <c r="B7" s="65"/>
      <c r="C7" s="65"/>
      <c r="D7" s="65"/>
      <c r="E7" s="65"/>
      <c r="F7" s="65"/>
      <c r="G7" s="65"/>
    </row>
    <row r="8" spans="1:7" ht="39.75" customHeight="1" x14ac:dyDescent="0.3">
      <c r="A8" s="65" t="s">
        <v>119</v>
      </c>
      <c r="B8" s="65"/>
      <c r="C8" s="65"/>
      <c r="D8" s="65"/>
      <c r="E8" s="65"/>
      <c r="F8" s="65"/>
      <c r="G8" s="65"/>
    </row>
    <row r="9" spans="1:7" ht="46.5" customHeight="1" x14ac:dyDescent="0.3">
      <c r="A9" s="65" t="s">
        <v>120</v>
      </c>
      <c r="B9" s="65"/>
      <c r="C9" s="65"/>
      <c r="D9" s="65"/>
      <c r="E9" s="65"/>
      <c r="F9" s="65"/>
      <c r="G9" s="65"/>
    </row>
    <row r="10" spans="1:7" ht="36.75" customHeight="1" x14ac:dyDescent="0.3">
      <c r="A10" s="64" t="s">
        <v>169</v>
      </c>
      <c r="B10" s="65"/>
      <c r="C10" s="65"/>
      <c r="D10" s="65"/>
      <c r="E10" s="65"/>
      <c r="F10" s="65"/>
      <c r="G10" s="65"/>
    </row>
    <row r="11" spans="1:7" ht="25.5" customHeight="1" x14ac:dyDescent="0.3">
      <c r="A11" s="64" t="s">
        <v>121</v>
      </c>
      <c r="B11" s="65"/>
      <c r="C11" s="65"/>
      <c r="D11" s="65"/>
      <c r="E11" s="65"/>
      <c r="F11" s="65"/>
      <c r="G11" s="65"/>
    </row>
    <row r="12" spans="1:7" ht="18.75" x14ac:dyDescent="0.3">
      <c r="A12" s="64" t="s">
        <v>102</v>
      </c>
      <c r="B12" s="64"/>
      <c r="C12" s="64"/>
      <c r="D12" s="64"/>
      <c r="E12" s="64"/>
      <c r="F12" s="64"/>
      <c r="G12" s="64"/>
    </row>
    <row r="13" spans="1:7" ht="21" customHeight="1" x14ac:dyDescent="0.3">
      <c r="A13" s="64" t="s">
        <v>142</v>
      </c>
      <c r="B13" s="65"/>
      <c r="C13" s="65"/>
      <c r="D13" s="65"/>
      <c r="E13" s="65"/>
      <c r="F13" s="65"/>
      <c r="G13" s="65"/>
    </row>
    <row r="14" spans="1:7" ht="35.25" customHeight="1" x14ac:dyDescent="0.3">
      <c r="A14" s="64" t="s">
        <v>168</v>
      </c>
      <c r="B14" s="64"/>
      <c r="C14" s="64"/>
      <c r="D14" s="64"/>
      <c r="E14" s="64"/>
      <c r="F14" s="64"/>
      <c r="G14" s="64"/>
    </row>
    <row r="15" spans="1:7" ht="24.75" customHeight="1" x14ac:dyDescent="0.3">
      <c r="A15" s="64" t="s">
        <v>139</v>
      </c>
      <c r="B15" s="65"/>
      <c r="C15" s="65"/>
      <c r="D15" s="65"/>
      <c r="E15" s="65"/>
      <c r="F15" s="65"/>
      <c r="G15" s="65"/>
    </row>
    <row r="16" spans="1:7" ht="25.5" customHeight="1" x14ac:dyDescent="0.3">
      <c r="A16" s="64" t="s">
        <v>171</v>
      </c>
      <c r="B16" s="64"/>
      <c r="C16" s="64"/>
      <c r="D16" s="64"/>
      <c r="E16" s="64"/>
      <c r="F16" s="64"/>
      <c r="G16" s="64"/>
    </row>
    <row r="17" spans="1:7" ht="36" customHeight="1" x14ac:dyDescent="0.3">
      <c r="A17" s="64" t="s">
        <v>170</v>
      </c>
      <c r="B17" s="64"/>
      <c r="C17" s="64"/>
      <c r="D17" s="64"/>
      <c r="E17" s="64"/>
      <c r="F17" s="64"/>
      <c r="G17" s="64"/>
    </row>
    <row r="18" spans="1:7" ht="38.25" customHeight="1" x14ac:dyDescent="0.3">
      <c r="A18" s="64" t="s">
        <v>122</v>
      </c>
      <c r="B18" s="64"/>
      <c r="C18" s="64"/>
      <c r="D18" s="64"/>
      <c r="E18" s="64"/>
      <c r="F18" s="64"/>
      <c r="G18" s="64"/>
    </row>
    <row r="19" spans="1:7" ht="24.75" customHeight="1" x14ac:dyDescent="0.3">
      <c r="A19" s="64" t="s">
        <v>140</v>
      </c>
      <c r="B19" s="64"/>
      <c r="C19" s="64"/>
      <c r="D19" s="64"/>
      <c r="E19" s="64"/>
      <c r="F19" s="64"/>
      <c r="G19" s="64"/>
    </row>
    <row r="20" spans="1:7" ht="27.75" customHeight="1" x14ac:dyDescent="0.3">
      <c r="A20" s="64" t="s">
        <v>141</v>
      </c>
      <c r="B20" s="65"/>
      <c r="C20" s="65"/>
      <c r="D20" s="65"/>
      <c r="E20" s="65"/>
      <c r="F20" s="65"/>
      <c r="G20" s="65"/>
    </row>
    <row r="21" spans="1:7" ht="24" customHeight="1" x14ac:dyDescent="0.3">
      <c r="A21" s="64" t="s">
        <v>123</v>
      </c>
      <c r="B21" s="65"/>
      <c r="C21" s="65"/>
      <c r="D21" s="65"/>
      <c r="E21" s="65"/>
      <c r="F21" s="65"/>
      <c r="G21" s="65"/>
    </row>
    <row r="22" spans="1:7" ht="21" customHeight="1" x14ac:dyDescent="0.3">
      <c r="A22" s="64" t="s">
        <v>143</v>
      </c>
      <c r="B22" s="65"/>
      <c r="C22" s="65"/>
      <c r="D22" s="65"/>
      <c r="E22" s="65"/>
      <c r="F22" s="65"/>
      <c r="G22" s="65"/>
    </row>
    <row r="23" spans="1:7" ht="18.75" x14ac:dyDescent="0.3">
      <c r="A23" s="64" t="s">
        <v>129</v>
      </c>
      <c r="B23" s="65"/>
      <c r="C23" s="65"/>
      <c r="D23" s="65"/>
      <c r="E23" s="65"/>
      <c r="F23" s="65"/>
      <c r="G23" s="65"/>
    </row>
    <row r="24" spans="1:7" ht="21.75" customHeight="1" x14ac:dyDescent="0.3">
      <c r="A24" s="64" t="s">
        <v>144</v>
      </c>
      <c r="B24" s="65"/>
      <c r="C24" s="65"/>
      <c r="D24" s="65"/>
      <c r="E24" s="65"/>
      <c r="F24" s="65"/>
      <c r="G24" s="65"/>
    </row>
    <row r="25" spans="1:7" ht="19.5" customHeight="1" x14ac:dyDescent="0.3">
      <c r="A25" s="64" t="s">
        <v>167</v>
      </c>
      <c r="B25" s="65"/>
      <c r="C25" s="65"/>
      <c r="D25" s="65"/>
      <c r="E25" s="65"/>
      <c r="F25" s="65"/>
      <c r="G25" s="65"/>
    </row>
    <row r="26" spans="1:7" ht="42" customHeight="1" x14ac:dyDescent="0.3">
      <c r="A26" s="64" t="s">
        <v>103</v>
      </c>
      <c r="B26" s="64"/>
      <c r="C26" s="64"/>
      <c r="D26" s="64"/>
      <c r="E26" s="64"/>
      <c r="F26" s="64"/>
      <c r="G26" s="64"/>
    </row>
    <row r="27" spans="1:7" ht="19.5" thickBot="1" x14ac:dyDescent="0.3">
      <c r="A27" s="61" t="s">
        <v>1</v>
      </c>
      <c r="B27" s="61"/>
      <c r="C27" s="61"/>
      <c r="D27" s="61"/>
      <c r="E27" s="61"/>
      <c r="F27" s="61"/>
      <c r="G27" s="61"/>
    </row>
    <row r="28" spans="1:7" ht="63" customHeight="1" thickBot="1" x14ac:dyDescent="0.3">
      <c r="A28" s="2" t="s">
        <v>104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6.5" thickBot="1" x14ac:dyDescent="0.3">
      <c r="A29" s="27" t="s">
        <v>10</v>
      </c>
      <c r="B29" s="55" t="s">
        <v>11</v>
      </c>
      <c r="C29" s="28"/>
      <c r="D29" s="30"/>
      <c r="E29" s="28"/>
      <c r="F29" s="53">
        <v>348000</v>
      </c>
      <c r="G29" s="28"/>
    </row>
    <row r="30" spans="1:7" ht="29.25" customHeight="1" thickBot="1" x14ac:dyDescent="0.3">
      <c r="A30" s="15" t="s">
        <v>12</v>
      </c>
      <c r="B30" s="36" t="s">
        <v>137</v>
      </c>
      <c r="C30" s="56"/>
      <c r="D30" s="9">
        <v>1</v>
      </c>
      <c r="E30" s="9">
        <v>113000</v>
      </c>
      <c r="F30" s="53">
        <v>113000</v>
      </c>
      <c r="G30" s="31"/>
    </row>
    <row r="31" spans="1:7" ht="16.5" thickBot="1" x14ac:dyDescent="0.3">
      <c r="A31" s="15" t="s">
        <v>13</v>
      </c>
      <c r="B31" s="32" t="s">
        <v>130</v>
      </c>
      <c r="C31" s="57"/>
      <c r="D31" s="9">
        <v>1</v>
      </c>
      <c r="E31" s="9">
        <v>27000</v>
      </c>
      <c r="F31" s="53">
        <f>D31*E31</f>
        <v>27000</v>
      </c>
      <c r="G31" s="31"/>
    </row>
    <row r="32" spans="1:7" ht="16.5" thickBot="1" x14ac:dyDescent="0.3">
      <c r="A32" s="15" t="s">
        <v>160</v>
      </c>
      <c r="B32" s="36" t="s">
        <v>131</v>
      </c>
      <c r="C32" s="56"/>
      <c r="D32" s="9">
        <v>1</v>
      </c>
      <c r="E32" s="9">
        <v>17000</v>
      </c>
      <c r="F32" s="53">
        <f t="shared" ref="F32:F50" si="0">D32*E32</f>
        <v>17000</v>
      </c>
      <c r="G32" s="31"/>
    </row>
    <row r="33" spans="1:7" ht="28.5" customHeight="1" thickBot="1" x14ac:dyDescent="0.3">
      <c r="A33" s="15" t="s">
        <v>161</v>
      </c>
      <c r="B33" s="36" t="s">
        <v>132</v>
      </c>
      <c r="C33" s="56"/>
      <c r="D33" s="9">
        <v>1</v>
      </c>
      <c r="E33" s="9">
        <v>34000</v>
      </c>
      <c r="F33" s="53">
        <v>34000</v>
      </c>
      <c r="G33" s="31"/>
    </row>
    <row r="34" spans="1:7" ht="30.75" customHeight="1" thickBot="1" x14ac:dyDescent="0.3">
      <c r="A34" s="15" t="s">
        <v>162</v>
      </c>
      <c r="B34" s="36" t="s">
        <v>133</v>
      </c>
      <c r="C34" s="56"/>
      <c r="D34" s="9">
        <v>1</v>
      </c>
      <c r="E34" s="9">
        <v>1000</v>
      </c>
      <c r="F34" s="53">
        <v>1000</v>
      </c>
      <c r="G34" s="31"/>
    </row>
    <row r="35" spans="1:7" ht="27.75" customHeight="1" thickBot="1" x14ac:dyDescent="0.3">
      <c r="A35" s="15" t="s">
        <v>163</v>
      </c>
      <c r="B35" s="36" t="s">
        <v>135</v>
      </c>
      <c r="C35" s="56"/>
      <c r="D35" s="9"/>
      <c r="E35" s="9">
        <v>114000</v>
      </c>
      <c r="F35" s="53">
        <v>114000</v>
      </c>
      <c r="G35" s="31"/>
    </row>
    <row r="36" spans="1:7" ht="28.5" customHeight="1" thickBot="1" x14ac:dyDescent="0.3">
      <c r="A36" s="15" t="s">
        <v>164</v>
      </c>
      <c r="B36" s="36" t="s">
        <v>134</v>
      </c>
      <c r="C36" s="56"/>
      <c r="D36" s="9">
        <v>1</v>
      </c>
      <c r="E36" s="9">
        <v>38000</v>
      </c>
      <c r="F36" s="53">
        <v>38000</v>
      </c>
      <c r="G36" s="31"/>
    </row>
    <row r="37" spans="1:7" ht="30" customHeight="1" thickBot="1" x14ac:dyDescent="0.3">
      <c r="A37" s="15" t="s">
        <v>165</v>
      </c>
      <c r="B37" s="37" t="s">
        <v>136</v>
      </c>
      <c r="C37" s="58"/>
      <c r="D37" s="9">
        <v>1</v>
      </c>
      <c r="E37" s="9">
        <v>4000</v>
      </c>
      <c r="F37" s="53">
        <v>4000</v>
      </c>
      <c r="G37" s="31"/>
    </row>
    <row r="38" spans="1:7" ht="1.5" customHeight="1" thickBot="1" x14ac:dyDescent="0.3">
      <c r="F38" s="54"/>
    </row>
    <row r="39" spans="1:7" ht="16.5" thickBot="1" x14ac:dyDescent="0.3">
      <c r="A39" s="15" t="s">
        <v>15</v>
      </c>
      <c r="B39" s="29" t="s">
        <v>138</v>
      </c>
      <c r="C39" s="11"/>
      <c r="D39" s="11"/>
      <c r="E39" s="11"/>
      <c r="F39" s="53">
        <f>SUM(F40:F42)</f>
        <v>0</v>
      </c>
      <c r="G39" s="11"/>
    </row>
    <row r="40" spans="1:7" ht="16.5" thickBot="1" x14ac:dyDescent="0.3">
      <c r="A40" s="15" t="s">
        <v>16</v>
      </c>
      <c r="B40" s="12"/>
      <c r="C40" s="11"/>
      <c r="D40" s="11"/>
      <c r="E40" s="11"/>
      <c r="F40" s="53">
        <f t="shared" si="0"/>
        <v>0</v>
      </c>
      <c r="G40" s="11"/>
    </row>
    <row r="41" spans="1:7" ht="16.5" thickBot="1" x14ac:dyDescent="0.3">
      <c r="A41" s="15" t="s">
        <v>17</v>
      </c>
      <c r="B41" s="12"/>
      <c r="C41" s="11"/>
      <c r="D41" s="11"/>
      <c r="E41" s="11"/>
      <c r="F41" s="53">
        <f t="shared" si="0"/>
        <v>0</v>
      </c>
      <c r="G41" s="11"/>
    </row>
    <row r="42" spans="1:7" ht="16.5" thickBot="1" x14ac:dyDescent="0.3">
      <c r="A42" s="15" t="s">
        <v>14</v>
      </c>
      <c r="B42" s="12"/>
      <c r="C42" s="11"/>
      <c r="D42" s="11"/>
      <c r="E42" s="11"/>
      <c r="F42" s="53">
        <f t="shared" si="0"/>
        <v>0</v>
      </c>
      <c r="G42" s="11"/>
    </row>
    <row r="43" spans="1:7" ht="32.25" thickBot="1" x14ac:dyDescent="0.3">
      <c r="A43" s="15" t="s">
        <v>18</v>
      </c>
      <c r="B43" s="12" t="s">
        <v>19</v>
      </c>
      <c r="C43" s="11"/>
      <c r="D43" s="11"/>
      <c r="E43" s="11"/>
      <c r="F43" s="53">
        <f>SUM(F44:F46)</f>
        <v>0</v>
      </c>
      <c r="G43" s="11"/>
    </row>
    <row r="44" spans="1:7" ht="16.5" thickBot="1" x14ac:dyDescent="0.3">
      <c r="A44" s="15" t="s">
        <v>20</v>
      </c>
      <c r="B44" s="21"/>
      <c r="C44" s="14"/>
      <c r="D44" s="14"/>
      <c r="E44" s="14"/>
      <c r="F44" s="53">
        <f t="shared" si="0"/>
        <v>0</v>
      </c>
      <c r="G44" s="14"/>
    </row>
    <row r="45" spans="1:7" ht="16.5" thickBot="1" x14ac:dyDescent="0.3">
      <c r="A45" s="15" t="s">
        <v>21</v>
      </c>
      <c r="B45" s="12"/>
      <c r="C45" s="11"/>
      <c r="D45" s="11"/>
      <c r="E45" s="11"/>
      <c r="F45" s="53">
        <f t="shared" si="0"/>
        <v>0</v>
      </c>
      <c r="G45" s="11"/>
    </row>
    <row r="46" spans="1:7" ht="16.5" thickBot="1" x14ac:dyDescent="0.3">
      <c r="A46" s="15" t="s">
        <v>14</v>
      </c>
      <c r="B46" s="12"/>
      <c r="C46" s="11"/>
      <c r="D46" s="11"/>
      <c r="E46" s="11"/>
      <c r="F46" s="53">
        <f t="shared" si="0"/>
        <v>0</v>
      </c>
      <c r="G46" s="11"/>
    </row>
    <row r="47" spans="1:7" ht="126.75" thickBot="1" x14ac:dyDescent="0.3">
      <c r="A47" s="15" t="s">
        <v>22</v>
      </c>
      <c r="B47" s="12" t="s">
        <v>23</v>
      </c>
      <c r="C47" s="11"/>
      <c r="D47" s="11"/>
      <c r="E47" s="11"/>
      <c r="F47" s="53">
        <f t="shared" si="0"/>
        <v>0</v>
      </c>
      <c r="G47" s="11"/>
    </row>
    <row r="48" spans="1:7" ht="16.5" thickBot="1" x14ac:dyDescent="0.3">
      <c r="A48" s="15" t="s">
        <v>24</v>
      </c>
      <c r="B48" s="12"/>
      <c r="C48" s="11"/>
      <c r="D48" s="11"/>
      <c r="E48" s="11"/>
      <c r="F48" s="53">
        <f t="shared" si="0"/>
        <v>0</v>
      </c>
      <c r="G48" s="11"/>
    </row>
    <row r="49" spans="1:7" ht="16.5" thickBot="1" x14ac:dyDescent="0.3">
      <c r="A49" s="15" t="s">
        <v>25</v>
      </c>
      <c r="B49" s="12"/>
      <c r="C49" s="11"/>
      <c r="D49" s="11"/>
      <c r="E49" s="11"/>
      <c r="F49" s="53">
        <f t="shared" si="0"/>
        <v>0</v>
      </c>
      <c r="G49" s="11"/>
    </row>
    <row r="50" spans="1:7" ht="16.5" thickBot="1" x14ac:dyDescent="0.3">
      <c r="A50" s="15" t="s">
        <v>14</v>
      </c>
      <c r="B50" s="12"/>
      <c r="C50" s="11"/>
      <c r="D50" s="11"/>
      <c r="E50" s="11"/>
      <c r="F50" s="53">
        <f t="shared" si="0"/>
        <v>0</v>
      </c>
      <c r="G50" s="11"/>
    </row>
    <row r="51" spans="1:7" ht="95.25" thickBot="1" x14ac:dyDescent="0.3">
      <c r="A51" s="15" t="s">
        <v>26</v>
      </c>
      <c r="B51" s="12" t="s">
        <v>27</v>
      </c>
      <c r="C51" s="11"/>
      <c r="D51" s="11"/>
      <c r="E51" s="11"/>
      <c r="F51" s="53">
        <f>SUM(F52:F54)</f>
        <v>0</v>
      </c>
      <c r="G51" s="11"/>
    </row>
    <row r="52" spans="1:7" ht="16.5" thickBot="1" x14ac:dyDescent="0.3">
      <c r="A52" s="15" t="s">
        <v>28</v>
      </c>
      <c r="B52" s="12"/>
      <c r="C52" s="11"/>
      <c r="D52" s="11"/>
      <c r="E52" s="11"/>
      <c r="F52" s="39">
        <f>D52*E52</f>
        <v>0</v>
      </c>
      <c r="G52" s="11"/>
    </row>
    <row r="53" spans="1:7" ht="16.5" thickBot="1" x14ac:dyDescent="0.3">
      <c r="A53" s="15" t="s">
        <v>29</v>
      </c>
      <c r="B53" s="12"/>
      <c r="C53" s="11"/>
      <c r="D53" s="11"/>
      <c r="E53" s="11"/>
      <c r="F53" s="39"/>
      <c r="G53" s="11"/>
    </row>
    <row r="54" spans="1:7" ht="16.5" thickBot="1" x14ac:dyDescent="0.3">
      <c r="A54" s="15" t="s">
        <v>14</v>
      </c>
      <c r="B54" s="12"/>
      <c r="C54" s="11"/>
      <c r="D54" s="11"/>
      <c r="E54" s="11"/>
      <c r="F54" s="39"/>
      <c r="G54" s="11"/>
    </row>
    <row r="55" spans="1:7" ht="16.5" thickBot="1" x14ac:dyDescent="0.3">
      <c r="A55" s="15" t="s">
        <v>30</v>
      </c>
      <c r="B55" s="12" t="s">
        <v>31</v>
      </c>
      <c r="C55" s="11"/>
      <c r="D55" s="11"/>
      <c r="E55" s="11"/>
      <c r="F55" s="39">
        <f>SUM(F56:F58)</f>
        <v>0</v>
      </c>
      <c r="G55" s="11"/>
    </row>
    <row r="56" spans="1:7" ht="16.5" thickBot="1" x14ac:dyDescent="0.3">
      <c r="A56" s="15" t="s">
        <v>32</v>
      </c>
      <c r="B56" s="21"/>
      <c r="C56" s="11"/>
      <c r="D56" s="14"/>
      <c r="E56" s="14"/>
      <c r="F56" s="39">
        <f>E56*D56</f>
        <v>0</v>
      </c>
      <c r="G56" s="11"/>
    </row>
    <row r="57" spans="1:7" ht="16.5" thickBot="1" x14ac:dyDescent="0.3">
      <c r="A57" s="15" t="s">
        <v>33</v>
      </c>
      <c r="B57" s="12"/>
      <c r="C57" s="11"/>
      <c r="D57" s="11"/>
      <c r="E57" s="11"/>
      <c r="F57" s="39"/>
      <c r="G57" s="11"/>
    </row>
    <row r="58" spans="1:7" ht="16.5" thickBot="1" x14ac:dyDescent="0.3">
      <c r="A58" s="15" t="s">
        <v>14</v>
      </c>
      <c r="B58" s="12"/>
      <c r="C58" s="11"/>
      <c r="D58" s="11"/>
      <c r="E58" s="11"/>
      <c r="F58" s="39"/>
      <c r="G58" s="11"/>
    </row>
    <row r="59" spans="1:7" ht="16.5" thickBot="1" x14ac:dyDescent="0.3">
      <c r="A59" s="15" t="s">
        <v>52</v>
      </c>
      <c r="B59" s="10" t="s">
        <v>34</v>
      </c>
      <c r="C59" s="8"/>
      <c r="D59" s="11"/>
      <c r="E59" s="11"/>
      <c r="F59" s="39">
        <f>F29+F39+F43+F47+F55+F51</f>
        <v>348000</v>
      </c>
      <c r="G59" s="11"/>
    </row>
    <row r="60" spans="1:7" ht="3" customHeight="1" x14ac:dyDescent="0.25">
      <c r="A60" s="1"/>
    </row>
    <row r="61" spans="1:7" ht="1.5" customHeight="1" x14ac:dyDescent="0.25">
      <c r="A61" s="66"/>
      <c r="B61" s="66"/>
      <c r="C61" s="66"/>
      <c r="D61" s="66"/>
      <c r="E61" s="66"/>
      <c r="F61" s="66"/>
      <c r="G61" s="66"/>
    </row>
    <row r="62" spans="1:7" ht="18.75" hidden="1" x14ac:dyDescent="0.25">
      <c r="A62" s="68"/>
      <c r="B62" s="68"/>
      <c r="C62" s="68"/>
      <c r="D62" s="68"/>
      <c r="E62" s="68"/>
      <c r="F62" s="68"/>
      <c r="G62" s="68"/>
    </row>
    <row r="63" spans="1:7" hidden="1" x14ac:dyDescent="0.25"/>
    <row r="64" spans="1:7" hidden="1" x14ac:dyDescent="0.25"/>
    <row r="65" spans="1:8" hidden="1" x14ac:dyDescent="0.25"/>
    <row r="66" spans="1:8" ht="27" hidden="1" customHeight="1" x14ac:dyDescent="0.25"/>
    <row r="67" spans="1:8" ht="25.5" hidden="1" customHeight="1" x14ac:dyDescent="0.25"/>
    <row r="68" spans="1:8" ht="30" hidden="1" customHeight="1" x14ac:dyDescent="0.25"/>
    <row r="69" spans="1:8" hidden="1" x14ac:dyDescent="0.25"/>
    <row r="70" spans="1:8" hidden="1" x14ac:dyDescent="0.25"/>
    <row r="71" spans="1:8" ht="15.75" hidden="1" x14ac:dyDescent="0.25">
      <c r="A71" s="25"/>
      <c r="B71" s="26"/>
      <c r="C71" s="25"/>
      <c r="D71" s="25"/>
      <c r="E71" s="25"/>
      <c r="F71" s="25"/>
      <c r="G71" s="25"/>
    </row>
    <row r="72" spans="1:8" ht="18.75" x14ac:dyDescent="0.25">
      <c r="A72" s="66" t="s">
        <v>105</v>
      </c>
      <c r="B72" s="66"/>
      <c r="C72" s="66"/>
      <c r="D72" s="66"/>
      <c r="E72" s="66"/>
      <c r="F72" s="66"/>
      <c r="G72" s="66"/>
      <c r="H72" s="24"/>
    </row>
    <row r="73" spans="1:8" ht="33" customHeight="1" x14ac:dyDescent="0.25">
      <c r="A73" s="60" t="s">
        <v>145</v>
      </c>
      <c r="B73" s="60"/>
      <c r="C73" s="60"/>
      <c r="D73" s="60"/>
      <c r="E73" s="60"/>
      <c r="F73" s="60"/>
      <c r="G73" s="60"/>
      <c r="H73" s="60"/>
    </row>
    <row r="74" spans="1:8" ht="20.25" customHeight="1" x14ac:dyDescent="0.3">
      <c r="A74" s="62" t="s">
        <v>172</v>
      </c>
      <c r="B74" s="63"/>
      <c r="C74" s="63"/>
      <c r="D74" s="63"/>
      <c r="E74" s="63"/>
      <c r="F74" s="63"/>
      <c r="G74" s="63"/>
      <c r="H74" s="63"/>
    </row>
    <row r="75" spans="1:8" ht="23.25" customHeight="1" x14ac:dyDescent="0.25">
      <c r="A75" s="60" t="s">
        <v>146</v>
      </c>
      <c r="B75" s="60"/>
      <c r="C75" s="60"/>
      <c r="D75" s="60"/>
      <c r="E75" s="60"/>
      <c r="F75" s="60"/>
      <c r="G75" s="60"/>
      <c r="H75" s="60"/>
    </row>
    <row r="76" spans="1:8" ht="158.25" customHeight="1" x14ac:dyDescent="0.25">
      <c r="A76" s="60" t="s">
        <v>147</v>
      </c>
      <c r="B76" s="60"/>
      <c r="C76" s="60"/>
      <c r="D76" s="60"/>
      <c r="E76" s="60"/>
      <c r="F76" s="60"/>
      <c r="G76" s="60"/>
      <c r="H76" s="60"/>
    </row>
    <row r="77" spans="1:8" ht="18.75" x14ac:dyDescent="0.25">
      <c r="A77" s="60" t="s">
        <v>106</v>
      </c>
      <c r="B77" s="60"/>
      <c r="C77" s="60"/>
      <c r="D77" s="60"/>
      <c r="E77" s="60"/>
      <c r="F77" s="60"/>
      <c r="G77" s="60"/>
      <c r="H77" s="60"/>
    </row>
    <row r="78" spans="1:8" ht="28.5" customHeight="1" x14ac:dyDescent="0.25">
      <c r="A78" s="60" t="s">
        <v>173</v>
      </c>
      <c r="B78" s="60"/>
      <c r="C78" s="60"/>
      <c r="D78" s="60"/>
      <c r="E78" s="60"/>
      <c r="F78" s="60"/>
      <c r="G78" s="60"/>
      <c r="H78" s="60"/>
    </row>
    <row r="79" spans="1:8" ht="23.25" customHeight="1" x14ac:dyDescent="0.25">
      <c r="A79" s="60" t="s">
        <v>153</v>
      </c>
      <c r="B79" s="60"/>
      <c r="C79" s="60"/>
      <c r="D79" s="60"/>
      <c r="E79" s="60"/>
      <c r="F79" s="60"/>
      <c r="G79" s="60"/>
      <c r="H79" s="60"/>
    </row>
    <row r="80" spans="1:8" s="23" customFormat="1" ht="18.75" x14ac:dyDescent="0.25">
      <c r="A80" s="60" t="s">
        <v>107</v>
      </c>
      <c r="B80" s="60"/>
      <c r="C80" s="60"/>
      <c r="D80" s="60"/>
      <c r="E80" s="60"/>
      <c r="F80" s="60"/>
      <c r="G80" s="60"/>
      <c r="H80" s="60"/>
    </row>
    <row r="81" spans="1:8" ht="19.5" thickBot="1" x14ac:dyDescent="0.3">
      <c r="A81" s="61" t="s">
        <v>35</v>
      </c>
      <c r="B81" s="61"/>
      <c r="C81" s="61"/>
      <c r="D81" s="61"/>
      <c r="E81" s="61"/>
      <c r="F81" s="61"/>
      <c r="G81" s="61"/>
      <c r="H81" s="61"/>
    </row>
    <row r="82" spans="1:8" ht="62.25" customHeight="1" x14ac:dyDescent="0.25">
      <c r="A82" s="13" t="s">
        <v>2</v>
      </c>
      <c r="B82" s="69" t="s">
        <v>36</v>
      </c>
      <c r="C82" s="69" t="s">
        <v>37</v>
      </c>
      <c r="D82" s="69" t="s">
        <v>38</v>
      </c>
      <c r="E82" s="69" t="s">
        <v>39</v>
      </c>
      <c r="F82" s="69" t="s">
        <v>40</v>
      </c>
      <c r="G82" s="69" t="s">
        <v>41</v>
      </c>
      <c r="H82" s="69" t="s">
        <v>42</v>
      </c>
    </row>
    <row r="83" spans="1:8" ht="16.5" thickBot="1" x14ac:dyDescent="0.3">
      <c r="A83" s="15" t="s">
        <v>3</v>
      </c>
      <c r="B83" s="70"/>
      <c r="C83" s="70"/>
      <c r="D83" s="70"/>
      <c r="E83" s="70"/>
      <c r="F83" s="70"/>
      <c r="G83" s="70"/>
      <c r="H83" s="70"/>
    </row>
    <row r="84" spans="1:8" ht="16.5" thickBot="1" x14ac:dyDescent="0.3">
      <c r="A84" s="7" t="s">
        <v>10</v>
      </c>
      <c r="B84" s="32" t="s">
        <v>148</v>
      </c>
      <c r="C84" s="33"/>
      <c r="D84" s="14">
        <v>30</v>
      </c>
      <c r="E84" s="14">
        <v>600</v>
      </c>
      <c r="F84" s="38">
        <v>18000</v>
      </c>
      <c r="G84" s="14"/>
      <c r="H84" s="38">
        <f>D84*G84</f>
        <v>0</v>
      </c>
    </row>
    <row r="85" spans="1:8" ht="16.5" thickBot="1" x14ac:dyDescent="0.3">
      <c r="A85" s="7" t="s">
        <v>15</v>
      </c>
      <c r="B85" s="10" t="s">
        <v>150</v>
      </c>
      <c r="C85" s="14" t="s">
        <v>149</v>
      </c>
      <c r="D85" s="14">
        <v>30</v>
      </c>
      <c r="E85" s="14">
        <v>1000</v>
      </c>
      <c r="F85" s="38">
        <v>30000</v>
      </c>
      <c r="G85" s="14"/>
      <c r="H85" s="38">
        <f t="shared" ref="H85:H87" si="1">D85*G85</f>
        <v>0</v>
      </c>
    </row>
    <row r="86" spans="1:8" ht="16.5" thickBot="1" x14ac:dyDescent="0.3">
      <c r="A86" s="7" t="s">
        <v>18</v>
      </c>
      <c r="B86" s="10" t="s">
        <v>151</v>
      </c>
      <c r="C86" s="14" t="s">
        <v>149</v>
      </c>
      <c r="D86" s="14">
        <v>20</v>
      </c>
      <c r="E86" s="14">
        <v>800</v>
      </c>
      <c r="F86" s="38">
        <f t="shared" ref="F86:F87" si="2">D86*E86</f>
        <v>16000</v>
      </c>
      <c r="G86" s="14"/>
      <c r="H86" s="38">
        <f t="shared" si="1"/>
        <v>0</v>
      </c>
    </row>
    <row r="87" spans="1:8" ht="16.5" thickBot="1" x14ac:dyDescent="0.3">
      <c r="A87" s="22" t="s">
        <v>22</v>
      </c>
      <c r="B87" s="10" t="s">
        <v>152</v>
      </c>
      <c r="C87" s="14" t="s">
        <v>149</v>
      </c>
      <c r="D87" s="14">
        <v>10</v>
      </c>
      <c r="E87" s="14">
        <v>1200</v>
      </c>
      <c r="F87" s="38">
        <f t="shared" si="2"/>
        <v>12000</v>
      </c>
      <c r="G87" s="14"/>
      <c r="H87" s="38">
        <f t="shared" si="1"/>
        <v>0</v>
      </c>
    </row>
    <row r="88" spans="1:8" ht="16.5" thickBot="1" x14ac:dyDescent="0.3">
      <c r="A88" s="22" t="s">
        <v>14</v>
      </c>
      <c r="B88" s="10" t="s">
        <v>43</v>
      </c>
      <c r="C88" s="11"/>
      <c r="D88" s="11"/>
      <c r="E88" s="11"/>
      <c r="F88" s="39">
        <f>SUM(F84:F87)</f>
        <v>76000</v>
      </c>
      <c r="G88" s="11"/>
      <c r="H88" s="39">
        <f>SUM(H84:H87)</f>
        <v>0</v>
      </c>
    </row>
    <row r="89" spans="1:8" ht="18.75" x14ac:dyDescent="0.25">
      <c r="A89" s="17"/>
    </row>
    <row r="90" spans="1:8" ht="18.75" x14ac:dyDescent="0.25">
      <c r="A90" s="66" t="s">
        <v>109</v>
      </c>
      <c r="B90" s="66"/>
      <c r="C90" s="66"/>
    </row>
    <row r="91" spans="1:8" ht="19.5" thickBot="1" x14ac:dyDescent="0.3">
      <c r="A91" s="61" t="s">
        <v>44</v>
      </c>
      <c r="B91" s="61"/>
      <c r="C91" s="61"/>
    </row>
    <row r="92" spans="1:8" ht="15.75" x14ac:dyDescent="0.25">
      <c r="A92" s="13" t="s">
        <v>2</v>
      </c>
      <c r="B92" s="69" t="s">
        <v>4</v>
      </c>
      <c r="C92" s="69" t="s">
        <v>45</v>
      </c>
    </row>
    <row r="93" spans="1:8" ht="16.5" thickBot="1" x14ac:dyDescent="0.3">
      <c r="A93" s="15" t="s">
        <v>3</v>
      </c>
      <c r="B93" s="70"/>
      <c r="C93" s="70"/>
    </row>
    <row r="94" spans="1:8" ht="16.5" thickBot="1" x14ac:dyDescent="0.3">
      <c r="A94" s="5" t="s">
        <v>10</v>
      </c>
      <c r="B94" s="12" t="s">
        <v>46</v>
      </c>
      <c r="C94" s="40"/>
    </row>
    <row r="95" spans="1:8" ht="16.5" thickBot="1" x14ac:dyDescent="0.3">
      <c r="A95" s="5" t="s">
        <v>15</v>
      </c>
      <c r="B95" s="12" t="s">
        <v>47</v>
      </c>
      <c r="C95" s="40">
        <v>9000</v>
      </c>
    </row>
    <row r="96" spans="1:8" ht="16.5" thickBot="1" x14ac:dyDescent="0.3">
      <c r="A96" s="5" t="s">
        <v>18</v>
      </c>
      <c r="B96" s="12" t="s">
        <v>48</v>
      </c>
      <c r="C96" s="40"/>
    </row>
    <row r="97" spans="1:15" ht="16.5" thickBot="1" x14ac:dyDescent="0.3">
      <c r="A97" s="5" t="s">
        <v>22</v>
      </c>
      <c r="B97" s="12" t="s">
        <v>49</v>
      </c>
      <c r="C97" s="40">
        <v>1500</v>
      </c>
    </row>
    <row r="98" spans="1:15" ht="16.5" thickBot="1" x14ac:dyDescent="0.3">
      <c r="A98" s="5" t="s">
        <v>26</v>
      </c>
      <c r="B98" s="12" t="s">
        <v>50</v>
      </c>
      <c r="C98" s="40">
        <v>3000</v>
      </c>
    </row>
    <row r="99" spans="1:15" ht="36" customHeight="1" thickBot="1" x14ac:dyDescent="0.3">
      <c r="A99" s="5" t="s">
        <v>30</v>
      </c>
      <c r="B99" s="12" t="s">
        <v>51</v>
      </c>
      <c r="C99" s="40"/>
    </row>
    <row r="100" spans="1:15" ht="32.25" thickBot="1" x14ac:dyDescent="0.3">
      <c r="A100" s="5" t="s">
        <v>52</v>
      </c>
      <c r="B100" s="12" t="s">
        <v>53</v>
      </c>
      <c r="C100" s="40"/>
    </row>
    <row r="101" spans="1:15" ht="16.5" thickBot="1" x14ac:dyDescent="0.3">
      <c r="A101" s="5" t="s">
        <v>54</v>
      </c>
      <c r="B101" s="12" t="s">
        <v>55</v>
      </c>
      <c r="C101" s="40">
        <v>4560</v>
      </c>
    </row>
    <row r="102" spans="1:15" ht="16.5" thickBot="1" x14ac:dyDescent="0.3">
      <c r="A102" s="5" t="s">
        <v>14</v>
      </c>
      <c r="B102" s="12"/>
      <c r="C102" s="40"/>
    </row>
    <row r="103" spans="1:15" ht="16.5" thickBot="1" x14ac:dyDescent="0.3">
      <c r="A103" s="5" t="s">
        <v>14</v>
      </c>
      <c r="B103" s="12"/>
      <c r="C103" s="40"/>
    </row>
    <row r="104" spans="1:15" ht="16.5" thickBot="1" x14ac:dyDescent="0.3">
      <c r="A104" s="5" t="s">
        <v>14</v>
      </c>
      <c r="B104" s="12" t="s">
        <v>34</v>
      </c>
      <c r="C104" s="40">
        <f>C94+C95+C96+C97+C98+C99+C100+C101</f>
        <v>18060</v>
      </c>
    </row>
    <row r="105" spans="1:15" ht="18.75" x14ac:dyDescent="0.25">
      <c r="A105" s="1"/>
    </row>
    <row r="106" spans="1:15" ht="18.75" x14ac:dyDescent="0.25">
      <c r="A106" s="66" t="s">
        <v>108</v>
      </c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</row>
    <row r="107" spans="1:15" ht="18.75" x14ac:dyDescent="0.25">
      <c r="A107" s="66" t="s">
        <v>56</v>
      </c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</row>
    <row r="108" spans="1:15" ht="19.5" thickBot="1" x14ac:dyDescent="0.3">
      <c r="A108" s="16" t="s">
        <v>57</v>
      </c>
    </row>
    <row r="109" spans="1:15" ht="49.5" customHeight="1" thickBot="1" x14ac:dyDescent="0.3">
      <c r="A109" s="41" t="s">
        <v>104</v>
      </c>
      <c r="B109" s="41" t="s">
        <v>58</v>
      </c>
      <c r="C109" s="42" t="s">
        <v>59</v>
      </c>
      <c r="D109" s="42" t="s">
        <v>60</v>
      </c>
      <c r="E109" s="42" t="s">
        <v>61</v>
      </c>
      <c r="F109" s="42" t="s">
        <v>62</v>
      </c>
      <c r="G109" s="42" t="s">
        <v>63</v>
      </c>
      <c r="H109" s="42" t="s">
        <v>64</v>
      </c>
      <c r="I109" s="42" t="s">
        <v>65</v>
      </c>
      <c r="J109" s="42" t="s">
        <v>66</v>
      </c>
      <c r="K109" s="42" t="s">
        <v>67</v>
      </c>
      <c r="L109" s="42" t="s">
        <v>68</v>
      </c>
      <c r="M109" s="42" t="s">
        <v>69</v>
      </c>
      <c r="N109" s="42" t="s">
        <v>70</v>
      </c>
      <c r="O109" s="42" t="s">
        <v>34</v>
      </c>
    </row>
    <row r="110" spans="1:15" ht="16.5" thickBot="1" x14ac:dyDescent="0.3">
      <c r="A110" s="41" t="s">
        <v>10</v>
      </c>
      <c r="B110" s="43" t="s">
        <v>71</v>
      </c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</row>
    <row r="111" spans="1:15" ht="16.5" thickBot="1" x14ac:dyDescent="0.3">
      <c r="A111" s="44" t="s">
        <v>15</v>
      </c>
      <c r="B111" s="45" t="s">
        <v>72</v>
      </c>
      <c r="C111" s="46">
        <v>0.5</v>
      </c>
      <c r="D111" s="46">
        <v>0.7</v>
      </c>
      <c r="E111" s="46">
        <v>0.8</v>
      </c>
      <c r="F111" s="46">
        <v>0.9</v>
      </c>
      <c r="G111" s="46">
        <v>1</v>
      </c>
      <c r="H111" s="46">
        <v>1</v>
      </c>
      <c r="I111" s="46">
        <v>1</v>
      </c>
      <c r="J111" s="46">
        <v>1</v>
      </c>
      <c r="K111" s="46">
        <v>1</v>
      </c>
      <c r="L111" s="46">
        <v>1</v>
      </c>
      <c r="M111" s="46">
        <v>1</v>
      </c>
      <c r="N111" s="46">
        <v>1</v>
      </c>
      <c r="O111" s="38"/>
    </row>
    <row r="112" spans="1:15" ht="16.5" thickBot="1" x14ac:dyDescent="0.3">
      <c r="A112" s="44" t="s">
        <v>18</v>
      </c>
      <c r="B112" s="45" t="s">
        <v>73</v>
      </c>
      <c r="C112" s="38">
        <f>$F88*C111</f>
        <v>38000</v>
      </c>
      <c r="D112" s="38">
        <f t="shared" ref="D112:N112" si="3">$F88*D111</f>
        <v>53200</v>
      </c>
      <c r="E112" s="38">
        <f>$F88*E111</f>
        <v>60800</v>
      </c>
      <c r="F112" s="38">
        <f t="shared" si="3"/>
        <v>68400</v>
      </c>
      <c r="G112" s="38">
        <f t="shared" si="3"/>
        <v>76000</v>
      </c>
      <c r="H112" s="38">
        <f t="shared" si="3"/>
        <v>76000</v>
      </c>
      <c r="I112" s="38">
        <f t="shared" si="3"/>
        <v>76000</v>
      </c>
      <c r="J112" s="38">
        <f t="shared" si="3"/>
        <v>76000</v>
      </c>
      <c r="K112" s="38">
        <f t="shared" si="3"/>
        <v>76000</v>
      </c>
      <c r="L112" s="38">
        <f t="shared" si="3"/>
        <v>76000</v>
      </c>
      <c r="M112" s="38">
        <f t="shared" si="3"/>
        <v>76000</v>
      </c>
      <c r="N112" s="38">
        <f t="shared" si="3"/>
        <v>76000</v>
      </c>
      <c r="O112" s="38">
        <f>SUM(C112:N112)</f>
        <v>828400</v>
      </c>
    </row>
    <row r="113" spans="1:15" ht="66.75" customHeight="1" thickBot="1" x14ac:dyDescent="0.3">
      <c r="A113" s="44" t="s">
        <v>22</v>
      </c>
      <c r="B113" s="45" t="s">
        <v>110</v>
      </c>
      <c r="C113" s="38">
        <f>SUM(C114:C117)</f>
        <v>13500</v>
      </c>
      <c r="D113" s="38">
        <f>SUM(D114:D117)</f>
        <v>13500</v>
      </c>
      <c r="E113" s="38">
        <f>SUM(E114:E117)</f>
        <v>13500</v>
      </c>
      <c r="F113" s="38">
        <f t="shared" ref="F113:N113" si="4">SUM(F114:F117)</f>
        <v>13500</v>
      </c>
      <c r="G113" s="38">
        <f t="shared" si="4"/>
        <v>13500</v>
      </c>
      <c r="H113" s="38">
        <f t="shared" si="4"/>
        <v>13500</v>
      </c>
      <c r="I113" s="38">
        <f t="shared" si="4"/>
        <v>13500</v>
      </c>
      <c r="J113" s="38">
        <f t="shared" si="4"/>
        <v>13500</v>
      </c>
      <c r="K113" s="38">
        <f t="shared" si="4"/>
        <v>13500</v>
      </c>
      <c r="L113" s="38">
        <f t="shared" si="4"/>
        <v>13500</v>
      </c>
      <c r="M113" s="38">
        <f t="shared" si="4"/>
        <v>13500</v>
      </c>
      <c r="N113" s="38">
        <f t="shared" si="4"/>
        <v>13500</v>
      </c>
      <c r="O113" s="38">
        <f>SUM(C113:N113)</f>
        <v>162000</v>
      </c>
    </row>
    <row r="114" spans="1:15" ht="16.5" thickBot="1" x14ac:dyDescent="0.3">
      <c r="A114" s="44" t="s">
        <v>24</v>
      </c>
      <c r="B114" s="45" t="s">
        <v>124</v>
      </c>
      <c r="C114" s="38">
        <f>C111*H88</f>
        <v>0</v>
      </c>
      <c r="D114" s="38">
        <f>D111*H88</f>
        <v>0</v>
      </c>
      <c r="E114" s="38">
        <f>E111*H88</f>
        <v>0</v>
      </c>
      <c r="F114" s="38">
        <f>F111*H88</f>
        <v>0</v>
      </c>
      <c r="G114" s="38">
        <f>G111*H88</f>
        <v>0</v>
      </c>
      <c r="H114" s="38">
        <f>H111*H88</f>
        <v>0</v>
      </c>
      <c r="I114" s="38">
        <f>I111*H88</f>
        <v>0</v>
      </c>
      <c r="J114" s="38">
        <f>J111*H88</f>
        <v>0</v>
      </c>
      <c r="K114" s="38">
        <f>K111*H88</f>
        <v>0</v>
      </c>
      <c r="L114" s="38">
        <f>L111*H88</f>
        <v>0</v>
      </c>
      <c r="M114" s="38">
        <f>M111*H88</f>
        <v>0</v>
      </c>
      <c r="N114" s="38">
        <f>N111*H88</f>
        <v>0</v>
      </c>
      <c r="O114" s="38">
        <f>SUM(C114:N114)</f>
        <v>0</v>
      </c>
    </row>
    <row r="115" spans="1:15" ht="16.5" thickBot="1" x14ac:dyDescent="0.3">
      <c r="A115" s="44" t="s">
        <v>25</v>
      </c>
      <c r="B115" s="45" t="s">
        <v>127</v>
      </c>
      <c r="C115" s="38">
        <f>SUM(C94:C100)</f>
        <v>13500</v>
      </c>
      <c r="D115" s="38">
        <f>SUM(C94:C100)</f>
        <v>13500</v>
      </c>
      <c r="E115" s="38">
        <f>SUM(C94:C100)</f>
        <v>13500</v>
      </c>
      <c r="F115" s="38">
        <f>SUM(C94:C100)</f>
        <v>13500</v>
      </c>
      <c r="G115" s="38">
        <f>SUM(C94:C100)</f>
        <v>13500</v>
      </c>
      <c r="H115" s="38">
        <f>SUM(C94:C100)</f>
        <v>13500</v>
      </c>
      <c r="I115" s="38">
        <f>SUM(C94:C100)</f>
        <v>13500</v>
      </c>
      <c r="J115" s="38">
        <f>SUM(C94:C100)</f>
        <v>13500</v>
      </c>
      <c r="K115" s="38">
        <f>SUM(C94:C100)</f>
        <v>13500</v>
      </c>
      <c r="L115" s="38">
        <f>SUM(C94:C100)</f>
        <v>13500</v>
      </c>
      <c r="M115" s="38">
        <f>SUM(C94:C100)</f>
        <v>13500</v>
      </c>
      <c r="N115" s="38">
        <f>SUM(C94:C100)</f>
        <v>13500</v>
      </c>
      <c r="O115" s="38">
        <f>SUM(C115:N115)</f>
        <v>162000</v>
      </c>
    </row>
    <row r="116" spans="1:15" ht="16.5" thickBot="1" x14ac:dyDescent="0.3">
      <c r="A116" s="44"/>
      <c r="B116" s="45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</row>
    <row r="117" spans="1:15" ht="16.5" thickBot="1" x14ac:dyDescent="0.3">
      <c r="A117" s="44" t="s">
        <v>14</v>
      </c>
      <c r="B117" s="45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>
        <f t="shared" ref="O117:O118" si="5">SUM(C117:N117)</f>
        <v>0</v>
      </c>
    </row>
    <row r="118" spans="1:15" ht="16.5" thickBot="1" x14ac:dyDescent="0.3">
      <c r="A118" s="44" t="s">
        <v>26</v>
      </c>
      <c r="B118" s="45" t="s">
        <v>74</v>
      </c>
      <c r="C118" s="38">
        <f>C112-C113</f>
        <v>24500</v>
      </c>
      <c r="D118" s="38">
        <f>D112-D113</f>
        <v>39700</v>
      </c>
      <c r="E118" s="38">
        <f t="shared" ref="E118:N118" si="6">E112-E113</f>
        <v>47300</v>
      </c>
      <c r="F118" s="38">
        <f>F112-F113</f>
        <v>54900</v>
      </c>
      <c r="G118" s="38">
        <f t="shared" si="6"/>
        <v>62500</v>
      </c>
      <c r="H118" s="38">
        <f t="shared" si="6"/>
        <v>62500</v>
      </c>
      <c r="I118" s="38">
        <f t="shared" si="6"/>
        <v>62500</v>
      </c>
      <c r="J118" s="38">
        <f t="shared" si="6"/>
        <v>62500</v>
      </c>
      <c r="K118" s="38">
        <f t="shared" si="6"/>
        <v>62500</v>
      </c>
      <c r="L118" s="38">
        <f t="shared" si="6"/>
        <v>62500</v>
      </c>
      <c r="M118" s="38">
        <f t="shared" si="6"/>
        <v>62500</v>
      </c>
      <c r="N118" s="38">
        <f t="shared" si="6"/>
        <v>62500</v>
      </c>
      <c r="O118" s="38">
        <f t="shared" si="5"/>
        <v>666400</v>
      </c>
    </row>
    <row r="119" spans="1:15" ht="16.5" thickBot="1" x14ac:dyDescent="0.3">
      <c r="A119" s="44" t="s">
        <v>30</v>
      </c>
      <c r="B119" s="45" t="s">
        <v>75</v>
      </c>
      <c r="C119" s="38">
        <f>SUM(C120:C121)</f>
        <v>2280</v>
      </c>
      <c r="D119" s="38">
        <f>SUM(D120:D121)</f>
        <v>3192</v>
      </c>
      <c r="E119" s="38">
        <f t="shared" ref="E119:N119" si="7">SUM(E120:E121)</f>
        <v>3648</v>
      </c>
      <c r="F119" s="38">
        <f t="shared" si="7"/>
        <v>4104</v>
      </c>
      <c r="G119" s="38">
        <f>SUM(G120:G121)</f>
        <v>4560</v>
      </c>
      <c r="H119" s="38">
        <f t="shared" si="7"/>
        <v>4560</v>
      </c>
      <c r="I119" s="38">
        <f t="shared" si="7"/>
        <v>4560</v>
      </c>
      <c r="J119" s="38">
        <f t="shared" si="7"/>
        <v>4560</v>
      </c>
      <c r="K119" s="38">
        <f t="shared" si="7"/>
        <v>4560</v>
      </c>
      <c r="L119" s="38">
        <f t="shared" si="7"/>
        <v>4560</v>
      </c>
      <c r="M119" s="38">
        <f t="shared" si="7"/>
        <v>4560</v>
      </c>
      <c r="N119" s="38">
        <f t="shared" si="7"/>
        <v>4560</v>
      </c>
      <c r="O119" s="38">
        <f>SUM(C119:N119)</f>
        <v>49704</v>
      </c>
    </row>
    <row r="120" spans="1:15" ht="17.25" thickBot="1" x14ac:dyDescent="0.3">
      <c r="A120" s="44"/>
      <c r="B120" s="47" t="s">
        <v>125</v>
      </c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>
        <f t="shared" ref="O120:O122" si="8">SUM(C120:N120)</f>
        <v>0</v>
      </c>
    </row>
    <row r="121" spans="1:15" ht="17.25" thickBot="1" x14ac:dyDescent="0.3">
      <c r="A121" s="44"/>
      <c r="B121" s="47" t="s">
        <v>126</v>
      </c>
      <c r="C121" s="41">
        <f>C112*0.06</f>
        <v>2280</v>
      </c>
      <c r="D121" s="41">
        <f t="shared" ref="D121:N121" si="9">D112*0.06</f>
        <v>3192</v>
      </c>
      <c r="E121" s="41">
        <f t="shared" si="9"/>
        <v>3648</v>
      </c>
      <c r="F121" s="41">
        <f>F112*0.06</f>
        <v>4104</v>
      </c>
      <c r="G121" s="41">
        <f t="shared" si="9"/>
        <v>4560</v>
      </c>
      <c r="H121" s="41">
        <f t="shared" si="9"/>
        <v>4560</v>
      </c>
      <c r="I121" s="41">
        <f t="shared" si="9"/>
        <v>4560</v>
      </c>
      <c r="J121" s="41">
        <f t="shared" si="9"/>
        <v>4560</v>
      </c>
      <c r="K121" s="41">
        <f t="shared" si="9"/>
        <v>4560</v>
      </c>
      <c r="L121" s="41">
        <f t="shared" si="9"/>
        <v>4560</v>
      </c>
      <c r="M121" s="41">
        <f t="shared" si="9"/>
        <v>4560</v>
      </c>
      <c r="N121" s="41">
        <f t="shared" si="9"/>
        <v>4560</v>
      </c>
      <c r="O121" s="41">
        <f t="shared" si="8"/>
        <v>49704</v>
      </c>
    </row>
    <row r="122" spans="1:15" ht="16.5" thickBot="1" x14ac:dyDescent="0.3">
      <c r="A122" s="44" t="s">
        <v>52</v>
      </c>
      <c r="B122" s="43" t="s">
        <v>76</v>
      </c>
      <c r="C122" s="41">
        <f>C118-C119</f>
        <v>22220</v>
      </c>
      <c r="D122" s="41">
        <f t="shared" ref="D122:N122" si="10">D118-D119</f>
        <v>36508</v>
      </c>
      <c r="E122" s="41">
        <f>E118-E119</f>
        <v>43652</v>
      </c>
      <c r="F122" s="41">
        <f t="shared" si="10"/>
        <v>50796</v>
      </c>
      <c r="G122" s="41">
        <f t="shared" si="10"/>
        <v>57940</v>
      </c>
      <c r="H122" s="41">
        <f t="shared" si="10"/>
        <v>57940</v>
      </c>
      <c r="I122" s="41">
        <f t="shared" si="10"/>
        <v>57940</v>
      </c>
      <c r="J122" s="41">
        <f t="shared" si="10"/>
        <v>57940</v>
      </c>
      <c r="K122" s="41">
        <f t="shared" si="10"/>
        <v>57940</v>
      </c>
      <c r="L122" s="41">
        <f t="shared" si="10"/>
        <v>57940</v>
      </c>
      <c r="M122" s="41">
        <f t="shared" si="10"/>
        <v>57940</v>
      </c>
      <c r="N122" s="41">
        <f t="shared" si="10"/>
        <v>57940</v>
      </c>
      <c r="O122" s="41">
        <f t="shared" si="8"/>
        <v>616696</v>
      </c>
    </row>
    <row r="123" spans="1:15" ht="16.5" thickBot="1" x14ac:dyDescent="0.3">
      <c r="A123" s="75" t="s">
        <v>54</v>
      </c>
      <c r="B123" s="43" t="s">
        <v>77</v>
      </c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4">
        <f>E135</f>
        <v>0.74444229840656695</v>
      </c>
    </row>
    <row r="124" spans="1:15" ht="16.5" thickBot="1" x14ac:dyDescent="0.3">
      <c r="A124" s="76"/>
      <c r="B124" s="48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</row>
    <row r="125" spans="1:15" ht="18.75" x14ac:dyDescent="0.25">
      <c r="A125" s="17"/>
    </row>
    <row r="126" spans="1:15" ht="18.75" x14ac:dyDescent="0.25">
      <c r="A126" s="66" t="s">
        <v>78</v>
      </c>
      <c r="B126" s="66"/>
      <c r="C126" s="66"/>
      <c r="D126" s="66"/>
      <c r="E126" s="66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9.5" thickBot="1" x14ac:dyDescent="0.3">
      <c r="A127" s="61" t="s">
        <v>79</v>
      </c>
      <c r="B127" s="61"/>
      <c r="C127" s="61"/>
      <c r="D127" s="61"/>
      <c r="E127" s="61"/>
    </row>
    <row r="128" spans="1:15" ht="48" thickBot="1" x14ac:dyDescent="0.3">
      <c r="A128" s="49" t="s">
        <v>104</v>
      </c>
      <c r="B128" s="38" t="s">
        <v>58</v>
      </c>
      <c r="C128" s="38" t="s">
        <v>80</v>
      </c>
      <c r="D128" s="38" t="s">
        <v>111</v>
      </c>
      <c r="E128" s="38" t="s">
        <v>81</v>
      </c>
    </row>
    <row r="129" spans="1:15" ht="16.5" thickBot="1" x14ac:dyDescent="0.3">
      <c r="A129" s="49" t="s">
        <v>10</v>
      </c>
      <c r="B129" s="50" t="s">
        <v>82</v>
      </c>
      <c r="C129" s="38" t="s">
        <v>83</v>
      </c>
      <c r="D129" s="51">
        <f>E129/12</f>
        <v>69033.333333333328</v>
      </c>
      <c r="E129" s="38">
        <f>O112</f>
        <v>828400</v>
      </c>
    </row>
    <row r="130" spans="1:15" ht="16.5" thickBot="1" x14ac:dyDescent="0.3">
      <c r="A130" s="49" t="s">
        <v>15</v>
      </c>
      <c r="B130" s="50" t="s">
        <v>84</v>
      </c>
      <c r="C130" s="38" t="s">
        <v>83</v>
      </c>
      <c r="D130" s="51">
        <f>E130/12</f>
        <v>17642</v>
      </c>
      <c r="E130" s="38">
        <f>E131+E132</f>
        <v>211704</v>
      </c>
    </row>
    <row r="131" spans="1:15" ht="16.5" thickBot="1" x14ac:dyDescent="0.3">
      <c r="A131" s="49" t="s">
        <v>18</v>
      </c>
      <c r="B131" s="50" t="s">
        <v>85</v>
      </c>
      <c r="C131" s="38" t="s">
        <v>83</v>
      </c>
      <c r="D131" s="51">
        <f>E131/12</f>
        <v>13500</v>
      </c>
      <c r="E131" s="38">
        <f>O113</f>
        <v>162000</v>
      </c>
    </row>
    <row r="132" spans="1:15" ht="16.5" thickBot="1" x14ac:dyDescent="0.3">
      <c r="A132" s="49" t="s">
        <v>22</v>
      </c>
      <c r="B132" s="50" t="s">
        <v>55</v>
      </c>
      <c r="C132" s="38" t="s">
        <v>83</v>
      </c>
      <c r="D132" s="51">
        <f t="shared" ref="D132:D133" si="11">E132/12</f>
        <v>4142</v>
      </c>
      <c r="E132" s="38">
        <f>O119</f>
        <v>49704</v>
      </c>
    </row>
    <row r="133" spans="1:15" ht="16.5" thickBot="1" x14ac:dyDescent="0.3">
      <c r="A133" s="49" t="s">
        <v>26</v>
      </c>
      <c r="B133" s="50" t="s">
        <v>86</v>
      </c>
      <c r="C133" s="38" t="s">
        <v>83</v>
      </c>
      <c r="D133" s="51">
        <f t="shared" si="11"/>
        <v>51391.333333333336</v>
      </c>
      <c r="E133" s="38">
        <f>E129-E131-E132</f>
        <v>616696</v>
      </c>
    </row>
    <row r="134" spans="1:15" ht="16.5" thickBot="1" x14ac:dyDescent="0.3">
      <c r="A134" s="49" t="s">
        <v>30</v>
      </c>
      <c r="B134" s="50" t="s">
        <v>87</v>
      </c>
      <c r="C134" s="38" t="s">
        <v>88</v>
      </c>
      <c r="D134" s="51" t="s">
        <v>128</v>
      </c>
      <c r="E134" s="51">
        <f>350000/E133*12</f>
        <v>6.8104868525172861</v>
      </c>
    </row>
    <row r="135" spans="1:15" ht="16.5" thickBot="1" x14ac:dyDescent="0.3">
      <c r="A135" s="49" t="s">
        <v>52</v>
      </c>
      <c r="B135" s="50" t="s">
        <v>89</v>
      </c>
      <c r="C135" s="38" t="s">
        <v>90</v>
      </c>
      <c r="D135" s="38" t="s">
        <v>128</v>
      </c>
      <c r="E135" s="52">
        <f>D133/D129</f>
        <v>0.74444229840656695</v>
      </c>
    </row>
    <row r="136" spans="1:15" ht="19.5" thickBot="1" x14ac:dyDescent="0.3">
      <c r="A136" s="1"/>
    </row>
    <row r="137" spans="1:15" ht="18.75" x14ac:dyDescent="0.25">
      <c r="A137" s="66" t="s">
        <v>166</v>
      </c>
      <c r="B137" s="66"/>
      <c r="C137" s="66"/>
      <c r="D137" s="66"/>
      <c r="E137" s="66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9.5" thickBot="1" x14ac:dyDescent="0.3">
      <c r="A138" s="61" t="s">
        <v>91</v>
      </c>
      <c r="B138" s="61"/>
      <c r="C138" s="61"/>
      <c r="D138" s="61"/>
    </row>
    <row r="139" spans="1:15" ht="62.25" customHeight="1" x14ac:dyDescent="0.25">
      <c r="A139" s="2" t="s">
        <v>2</v>
      </c>
      <c r="B139" s="71" t="s">
        <v>92</v>
      </c>
      <c r="C139" s="4" t="s">
        <v>8</v>
      </c>
      <c r="D139" s="71" t="s">
        <v>94</v>
      </c>
    </row>
    <row r="140" spans="1:15" ht="16.5" thickBot="1" x14ac:dyDescent="0.3">
      <c r="A140" s="3" t="s">
        <v>3</v>
      </c>
      <c r="B140" s="72"/>
      <c r="C140" s="6" t="s">
        <v>93</v>
      </c>
      <c r="D140" s="72"/>
    </row>
    <row r="141" spans="1:15" ht="180" customHeight="1" thickBot="1" x14ac:dyDescent="0.3">
      <c r="A141" s="3">
        <v>1</v>
      </c>
      <c r="B141" s="12" t="s">
        <v>95</v>
      </c>
      <c r="C141" s="40">
        <v>348000</v>
      </c>
      <c r="D141" s="59">
        <v>100</v>
      </c>
    </row>
    <row r="142" spans="1:15" ht="16.5" thickBot="1" x14ac:dyDescent="0.3">
      <c r="A142" s="3">
        <v>2</v>
      </c>
      <c r="B142" s="12" t="s">
        <v>96</v>
      </c>
      <c r="C142" s="40"/>
      <c r="D142" s="40"/>
    </row>
    <row r="143" spans="1:15" ht="16.5" thickBot="1" x14ac:dyDescent="0.3">
      <c r="A143" s="3">
        <v>3</v>
      </c>
      <c r="B143" s="12" t="s">
        <v>97</v>
      </c>
      <c r="C143" s="40"/>
      <c r="D143" s="40"/>
    </row>
    <row r="144" spans="1:15" ht="16.5" thickBot="1" x14ac:dyDescent="0.3">
      <c r="A144" s="5">
        <v>4</v>
      </c>
      <c r="B144" s="12" t="s">
        <v>34</v>
      </c>
      <c r="C144" s="40">
        <f>SUM(C141:C143)</f>
        <v>348000</v>
      </c>
      <c r="D144" s="40">
        <f>SUM(D141:D143)</f>
        <v>100</v>
      </c>
    </row>
    <row r="145" spans="1:4" ht="18.75" x14ac:dyDescent="0.25">
      <c r="A145" s="18"/>
    </row>
    <row r="146" spans="1:4" ht="18.75" x14ac:dyDescent="0.25">
      <c r="A146" s="66" t="s">
        <v>113</v>
      </c>
      <c r="B146" s="66"/>
      <c r="C146" s="66"/>
      <c r="D146" s="66"/>
    </row>
    <row r="147" spans="1:4" ht="19.5" thickBot="1" x14ac:dyDescent="0.3">
      <c r="A147" s="61" t="s">
        <v>98</v>
      </c>
      <c r="B147" s="61"/>
      <c r="C147" s="61"/>
    </row>
    <row r="148" spans="1:4" ht="78" customHeight="1" thickBot="1" x14ac:dyDescent="0.3">
      <c r="A148" s="7" t="s">
        <v>112</v>
      </c>
      <c r="B148" s="14" t="s">
        <v>99</v>
      </c>
      <c r="C148" s="14" t="s">
        <v>100</v>
      </c>
    </row>
    <row r="149" spans="1:4" ht="126.75" customHeight="1" thickBot="1" x14ac:dyDescent="0.3">
      <c r="A149" s="7" t="s">
        <v>10</v>
      </c>
      <c r="B149" s="34" t="s">
        <v>154</v>
      </c>
      <c r="C149" s="35" t="s">
        <v>155</v>
      </c>
    </row>
    <row r="150" spans="1:4" ht="159.75" customHeight="1" thickBot="1" x14ac:dyDescent="0.3">
      <c r="A150" s="7" t="s">
        <v>15</v>
      </c>
      <c r="B150" s="34" t="s">
        <v>156</v>
      </c>
      <c r="C150" s="35" t="s">
        <v>157</v>
      </c>
    </row>
    <row r="151" spans="1:4" ht="126" customHeight="1" thickBot="1" x14ac:dyDescent="0.3">
      <c r="A151" s="7" t="s">
        <v>18</v>
      </c>
      <c r="B151" s="34" t="s">
        <v>158</v>
      </c>
      <c r="C151" s="35" t="s">
        <v>159</v>
      </c>
    </row>
    <row r="152" spans="1:4" ht="24" customHeight="1" thickBot="1" x14ac:dyDescent="0.3">
      <c r="A152" s="7" t="s">
        <v>14</v>
      </c>
      <c r="B152" s="10"/>
      <c r="C152" s="10"/>
    </row>
    <row r="153" spans="1:4" ht="18.75" x14ac:dyDescent="0.25">
      <c r="A153" s="1"/>
    </row>
  </sheetData>
  <mergeCells count="74">
    <mergeCell ref="M123:M124"/>
    <mergeCell ref="N123:N124"/>
    <mergeCell ref="O123:O124"/>
    <mergeCell ref="A123:A124"/>
    <mergeCell ref="H123:H124"/>
    <mergeCell ref="I123:I124"/>
    <mergeCell ref="J123:J124"/>
    <mergeCell ref="K123:K124"/>
    <mergeCell ref="L123:L124"/>
    <mergeCell ref="C123:C124"/>
    <mergeCell ref="D123:D124"/>
    <mergeCell ref="E123:E124"/>
    <mergeCell ref="F123:F124"/>
    <mergeCell ref="G123:G124"/>
    <mergeCell ref="A138:D138"/>
    <mergeCell ref="A146:D146"/>
    <mergeCell ref="A147:C147"/>
    <mergeCell ref="A137:E137"/>
    <mergeCell ref="A126:E126"/>
    <mergeCell ref="A127:E127"/>
    <mergeCell ref="B139:B140"/>
    <mergeCell ref="D139:D140"/>
    <mergeCell ref="A107:O107"/>
    <mergeCell ref="A106:O106"/>
    <mergeCell ref="A90:C90"/>
    <mergeCell ref="A80:H80"/>
    <mergeCell ref="H82:H83"/>
    <mergeCell ref="D82:D83"/>
    <mergeCell ref="E82:E83"/>
    <mergeCell ref="F82:F83"/>
    <mergeCell ref="B92:B93"/>
    <mergeCell ref="C92:C93"/>
    <mergeCell ref="B82:B83"/>
    <mergeCell ref="C82:C83"/>
    <mergeCell ref="G82:G83"/>
    <mergeCell ref="A81:H81"/>
    <mergeCell ref="A1:G1"/>
    <mergeCell ref="A61:G61"/>
    <mergeCell ref="A62:G62"/>
    <mergeCell ref="A18:G18"/>
    <mergeCell ref="A19:G19"/>
    <mergeCell ref="A20:G20"/>
    <mergeCell ref="A21:G21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74:H74"/>
    <mergeCell ref="A16:G16"/>
    <mergeCell ref="A17:G17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7:G27"/>
    <mergeCell ref="A26:G26"/>
    <mergeCell ref="A72:G72"/>
    <mergeCell ref="A73:H73"/>
    <mergeCell ref="A75:H75"/>
    <mergeCell ref="A79:H79"/>
    <mergeCell ref="A78:H78"/>
    <mergeCell ref="A91:C91"/>
    <mergeCell ref="A77:H77"/>
    <mergeCell ref="A76:H76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Оксана Лыткина</cp:lastModifiedBy>
  <cp:lastPrinted>2024-05-17T07:39:17Z</cp:lastPrinted>
  <dcterms:created xsi:type="dcterms:W3CDTF">2015-06-05T18:19:34Z</dcterms:created>
  <dcterms:modified xsi:type="dcterms:W3CDTF">2026-02-11T01:36:53Z</dcterms:modified>
</cp:coreProperties>
</file>