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" r:id="rId1"/>
    <sheet name="Лист3" sheetId="3" r:id="rId2"/>
  </sheets>
  <calcPr calcId="162913"/>
</workbook>
</file>

<file path=xl/calcChain.xml><?xml version="1.0" encoding="utf-8"?>
<calcChain xmlns="http://schemas.openxmlformats.org/spreadsheetml/2006/main">
  <c r="K79" i="1" l="1"/>
  <c r="G79" i="1"/>
  <c r="E51" i="1"/>
  <c r="E50" i="1"/>
  <c r="E49" i="1"/>
  <c r="I59" i="1"/>
  <c r="J59" i="1"/>
  <c r="H59" i="1"/>
  <c r="G59" i="1"/>
  <c r="E48" i="1" l="1"/>
  <c r="E52" i="1" s="1"/>
  <c r="C106" i="1"/>
  <c r="D106" i="1"/>
  <c r="E106" i="1"/>
  <c r="F106" i="1"/>
  <c r="G106" i="1"/>
  <c r="H106" i="1"/>
  <c r="I106" i="1"/>
  <c r="J106" i="1"/>
  <c r="K106" i="1"/>
  <c r="L106" i="1"/>
  <c r="M106" i="1"/>
  <c r="B106" i="1"/>
  <c r="C110" i="1"/>
  <c r="D110" i="1"/>
  <c r="E110" i="1"/>
  <c r="F110" i="1"/>
  <c r="G110" i="1"/>
  <c r="H110" i="1"/>
  <c r="I110" i="1"/>
  <c r="J110" i="1"/>
  <c r="K110" i="1"/>
  <c r="L110" i="1"/>
  <c r="M110" i="1"/>
  <c r="C109" i="1"/>
  <c r="D109" i="1"/>
  <c r="E109" i="1"/>
  <c r="F109" i="1"/>
  <c r="G109" i="1"/>
  <c r="H109" i="1"/>
  <c r="I109" i="1"/>
  <c r="J109" i="1"/>
  <c r="K109" i="1"/>
  <c r="L109" i="1"/>
  <c r="M109" i="1"/>
  <c r="C102" i="1"/>
  <c r="D102" i="1"/>
  <c r="E102" i="1"/>
  <c r="F102" i="1"/>
  <c r="G102" i="1"/>
  <c r="H102" i="1"/>
  <c r="I102" i="1"/>
  <c r="J102" i="1"/>
  <c r="K102" i="1"/>
  <c r="L102" i="1"/>
  <c r="M102" i="1"/>
  <c r="C103" i="1"/>
  <c r="D103" i="1"/>
  <c r="E103" i="1"/>
  <c r="F103" i="1"/>
  <c r="G103" i="1"/>
  <c r="H103" i="1"/>
  <c r="I103" i="1"/>
  <c r="J103" i="1"/>
  <c r="K103" i="1"/>
  <c r="L103" i="1"/>
  <c r="M103" i="1"/>
  <c r="B109" i="1"/>
  <c r="B102" i="1"/>
  <c r="B110" i="1"/>
  <c r="B103" i="1"/>
  <c r="B104" i="1"/>
  <c r="B105" i="1"/>
  <c r="A111" i="1"/>
  <c r="A110" i="1"/>
  <c r="A109" i="1"/>
  <c r="A106" i="1"/>
  <c r="A103" i="1"/>
  <c r="E85" i="1"/>
  <c r="E32" i="1"/>
  <c r="E31" i="1"/>
  <c r="D41" i="1"/>
  <c r="E47" i="1"/>
  <c r="E46" i="1"/>
  <c r="E45" i="1"/>
  <c r="C33" i="1"/>
  <c r="B33" i="1"/>
  <c r="C104" i="1"/>
  <c r="D104" i="1"/>
  <c r="E104" i="1"/>
  <c r="F104" i="1"/>
  <c r="G104" i="1"/>
  <c r="H104" i="1"/>
  <c r="I104" i="1"/>
  <c r="J104" i="1"/>
  <c r="K104" i="1"/>
  <c r="L104" i="1"/>
  <c r="M104" i="1"/>
  <c r="C105" i="1"/>
  <c r="D105" i="1"/>
  <c r="E105" i="1"/>
  <c r="F105" i="1"/>
  <c r="G105" i="1"/>
  <c r="H105" i="1"/>
  <c r="I105" i="1"/>
  <c r="J105" i="1"/>
  <c r="K105" i="1"/>
  <c r="L105" i="1"/>
  <c r="M105" i="1"/>
  <c r="A105" i="1"/>
  <c r="A104" i="1"/>
  <c r="N109" i="1" l="1"/>
  <c r="N110" i="1"/>
  <c r="E33" i="1"/>
  <c r="D113" i="1" s="1"/>
  <c r="N105" i="1"/>
  <c r="N104" i="1"/>
  <c r="N103" i="1"/>
  <c r="C107" i="1"/>
  <c r="D107" i="1"/>
  <c r="E107" i="1"/>
  <c r="F107" i="1"/>
  <c r="G107" i="1"/>
  <c r="H107" i="1"/>
  <c r="I107" i="1"/>
  <c r="J107" i="1"/>
  <c r="K107" i="1"/>
  <c r="L107" i="1"/>
  <c r="M107" i="1"/>
  <c r="C108" i="1"/>
  <c r="D108" i="1"/>
  <c r="E108" i="1"/>
  <c r="F108" i="1"/>
  <c r="G108" i="1"/>
  <c r="H108" i="1"/>
  <c r="I108" i="1"/>
  <c r="J108" i="1"/>
  <c r="K108" i="1"/>
  <c r="L108" i="1"/>
  <c r="M108" i="1"/>
  <c r="C112" i="1"/>
  <c r="D112" i="1"/>
  <c r="E112" i="1"/>
  <c r="F112" i="1"/>
  <c r="G112" i="1"/>
  <c r="H112" i="1"/>
  <c r="I112" i="1"/>
  <c r="J112" i="1"/>
  <c r="K112" i="1"/>
  <c r="L112" i="1"/>
  <c r="M112" i="1"/>
  <c r="B112" i="1"/>
  <c r="B108" i="1"/>
  <c r="B107" i="1"/>
  <c r="M113" i="1" l="1"/>
  <c r="L113" i="1"/>
  <c r="E113" i="1"/>
  <c r="I113" i="1"/>
  <c r="F113" i="1"/>
  <c r="C111" i="1"/>
  <c r="K111" i="1"/>
  <c r="D111" i="1"/>
  <c r="L111" i="1"/>
  <c r="J111" i="1"/>
  <c r="E111" i="1"/>
  <c r="M111" i="1"/>
  <c r="F111" i="1"/>
  <c r="G111" i="1"/>
  <c r="H111" i="1"/>
  <c r="I111" i="1"/>
  <c r="B111" i="1"/>
  <c r="C113" i="1"/>
  <c r="K113" i="1"/>
  <c r="J113" i="1"/>
  <c r="B113" i="1"/>
  <c r="H113" i="1"/>
  <c r="G113" i="1"/>
  <c r="I92" i="1"/>
  <c r="N116" i="1"/>
  <c r="A112" i="1"/>
  <c r="A113" i="1"/>
  <c r="A107" i="1"/>
  <c r="A108" i="1"/>
  <c r="A102" i="1"/>
  <c r="N112" i="1" l="1"/>
  <c r="N102" i="1"/>
  <c r="N106" i="1"/>
  <c r="N108" i="1"/>
  <c r="N111" i="1"/>
  <c r="N107" i="1"/>
  <c r="N113" i="1"/>
  <c r="G80" i="1" l="1"/>
  <c r="K80" i="1"/>
  <c r="K81" i="1" l="1"/>
  <c r="G81" i="1"/>
  <c r="G82" i="1" l="1"/>
  <c r="K82" i="1"/>
  <c r="K83" i="1" l="1"/>
  <c r="G83" i="1"/>
  <c r="G84" i="1" l="1"/>
  <c r="G85" i="1" s="1"/>
  <c r="K84" i="1"/>
  <c r="K85" i="1" l="1"/>
  <c r="B101" i="1" s="1"/>
  <c r="B100" i="1" s="1"/>
  <c r="C99" i="1"/>
  <c r="E99" i="1"/>
  <c r="G99" i="1"/>
  <c r="I99" i="1"/>
  <c r="K99" i="1"/>
  <c r="M99" i="1"/>
  <c r="D99" i="1"/>
  <c r="F99" i="1"/>
  <c r="H99" i="1"/>
  <c r="J99" i="1"/>
  <c r="L99" i="1"/>
  <c r="B99" i="1"/>
  <c r="J101" i="1" l="1"/>
  <c r="J100" i="1" s="1"/>
  <c r="D101" i="1"/>
  <c r="D100" i="1" s="1"/>
  <c r="C101" i="1"/>
  <c r="C100" i="1" s="1"/>
  <c r="H101" i="1"/>
  <c r="H100" i="1" s="1"/>
  <c r="F101" i="1"/>
  <c r="F100" i="1" s="1"/>
  <c r="G101" i="1"/>
  <c r="G100" i="1" s="1"/>
  <c r="E101" i="1"/>
  <c r="E100" i="1" s="1"/>
  <c r="I101" i="1"/>
  <c r="I100" i="1" s="1"/>
  <c r="K101" i="1"/>
  <c r="K100" i="1" s="1"/>
  <c r="M101" i="1"/>
  <c r="M100" i="1" s="1"/>
  <c r="L101" i="1"/>
  <c r="L100" i="1" s="1"/>
  <c r="J114" i="1"/>
  <c r="H114" i="1"/>
  <c r="I114" i="1"/>
  <c r="L114" i="1"/>
  <c r="F114" i="1"/>
  <c r="M114" i="1"/>
  <c r="G114" i="1"/>
  <c r="E114" i="1"/>
  <c r="C114" i="1"/>
  <c r="D114" i="1"/>
  <c r="K114" i="1"/>
  <c r="B114" i="1"/>
  <c r="N99" i="1"/>
  <c r="D122" i="1" s="1"/>
  <c r="J117" i="1" l="1"/>
  <c r="K117" i="1"/>
  <c r="B122" i="1"/>
  <c r="M123" i="1" s="1"/>
  <c r="F117" i="1"/>
  <c r="C117" i="1"/>
  <c r="D117" i="1"/>
  <c r="N100" i="1"/>
  <c r="H117" i="1"/>
  <c r="L117" i="1"/>
  <c r="M117" i="1"/>
  <c r="I117" i="1"/>
  <c r="E117" i="1"/>
  <c r="G117" i="1"/>
  <c r="N101" i="1"/>
  <c r="D123" i="1" s="1"/>
  <c r="N114" i="1"/>
  <c r="D125" i="1" s="1"/>
  <c r="B125" i="1" s="1"/>
  <c r="N115" i="1"/>
  <c r="B117" i="1"/>
  <c r="D124" i="1" l="1"/>
  <c r="D126" i="1" s="1"/>
  <c r="B123" i="1"/>
  <c r="M124" i="1" s="1"/>
  <c r="N117" i="1"/>
  <c r="B124" i="1" l="1"/>
  <c r="B126" i="1"/>
  <c r="M125" i="1" s="1"/>
  <c r="M127" i="1" s="1"/>
  <c r="D132" i="1" l="1"/>
  <c r="A118" i="1"/>
  <c r="B118" i="1" s="1"/>
  <c r="C118" i="1" s="1"/>
  <c r="D118" i="1" s="1"/>
  <c r="E118" i="1" s="1"/>
  <c r="F118" i="1" s="1"/>
  <c r="G118" i="1" s="1"/>
  <c r="H118" i="1" s="1"/>
  <c r="I118" i="1" s="1"/>
  <c r="J118" i="1" s="1"/>
  <c r="K118" i="1" s="1"/>
  <c r="L118" i="1" s="1"/>
  <c r="M118" i="1" s="1"/>
  <c r="B133" i="1"/>
  <c r="M122" i="1"/>
  <c r="B135" i="1" l="1"/>
  <c r="D133" i="1"/>
  <c r="D135" i="1" s="1"/>
</calcChain>
</file>

<file path=xl/comments1.xml><?xml version="1.0" encoding="utf-8"?>
<comments xmlns="http://schemas.openxmlformats.org/spreadsheetml/2006/main">
  <authors>
    <author>Автор</author>
  </authors>
  <commentList>
    <comment ref="A7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<sst xmlns="http://schemas.openxmlformats.org/spreadsheetml/2006/main" count="178" uniqueCount="160">
  <si>
    <t>Наемные сотрудники</t>
  </si>
  <si>
    <t>Кол-во</t>
  </si>
  <si>
    <t>Цена</t>
  </si>
  <si>
    <t>Сумма</t>
  </si>
  <si>
    <t>Поставщик</t>
  </si>
  <si>
    <t>Оборудование:</t>
  </si>
  <si>
    <t>Итого:</t>
  </si>
  <si>
    <t>Товар/Услуга</t>
  </si>
  <si>
    <t>Прямые расходы (стоимость) на 1 ед., руб.</t>
  </si>
  <si>
    <t>Итого в месяц:</t>
  </si>
  <si>
    <t>Х</t>
  </si>
  <si>
    <t>Наименование</t>
  </si>
  <si>
    <t>Руб./мес.</t>
  </si>
  <si>
    <t>Реклама</t>
  </si>
  <si>
    <t>Транспортные расходы</t>
  </si>
  <si>
    <t>Месяц года</t>
  </si>
  <si>
    <t>Коэффициент выручки</t>
  </si>
  <si>
    <t>Показатель, руб.</t>
  </si>
  <si>
    <t>Доходы</t>
  </si>
  <si>
    <t>Расходы, в том числе</t>
  </si>
  <si>
    <t xml:space="preserve">Налоги </t>
  </si>
  <si>
    <t>Прибыль (убыток)</t>
  </si>
  <si>
    <t>Итоговые показатели:</t>
  </si>
  <si>
    <t>Наименование показателей</t>
  </si>
  <si>
    <t>За год</t>
  </si>
  <si>
    <t>Выручка от реализации (руб.)</t>
  </si>
  <si>
    <t>Себестоимость товара/услуг</t>
  </si>
  <si>
    <t>Постоянные расходы, (руб).</t>
  </si>
  <si>
    <t>Налоги, (руб).</t>
  </si>
  <si>
    <t xml:space="preserve">Чистая прибыль, (руб). </t>
  </si>
  <si>
    <t>1.     ИНФОРМАЦИЯ О ЗАЯВИТЕЛЕ</t>
  </si>
  <si>
    <t>2.     ОПИСАНИЕ  ПРОЕКТА</t>
  </si>
  <si>
    <r>
      <t>5.</t>
    </r>
    <r>
      <rPr>
        <b/>
        <sz val="14"/>
        <color theme="1"/>
        <rFont val="Times New Roman"/>
        <family val="1"/>
        <charset val="204"/>
      </rPr>
      <t xml:space="preserve">     ФИНАНСОВЫЙ </t>
    </r>
    <r>
      <rPr>
        <b/>
        <sz val="14"/>
        <color rgb="FF000000"/>
        <rFont val="Times New Roman"/>
        <family val="1"/>
        <charset val="204"/>
      </rPr>
      <t>ПЛАН:</t>
    </r>
  </si>
  <si>
    <t xml:space="preserve">Средне-месячно </t>
  </si>
  <si>
    <t>1                          месяц</t>
  </si>
  <si>
    <t>2                        месяц</t>
  </si>
  <si>
    <t>3                      месяц</t>
  </si>
  <si>
    <t>5          месяц</t>
  </si>
  <si>
    <t>6           месяц</t>
  </si>
  <si>
    <t>7           месяц</t>
  </si>
  <si>
    <t>8        месяц</t>
  </si>
  <si>
    <t>11       месяц</t>
  </si>
  <si>
    <t>4       месяц</t>
  </si>
  <si>
    <t>10           месяц</t>
  </si>
  <si>
    <t>ед. изм.</t>
  </si>
  <si>
    <t xml:space="preserve">Количество в месяц </t>
  </si>
  <si>
    <t>УСН доходы-расходы</t>
  </si>
  <si>
    <t>Затраты на реализацию проекта (сумма субсидии)</t>
  </si>
  <si>
    <t>Среднемесячный доход (выручка)</t>
  </si>
  <si>
    <t>Среднемесячный расход (себестоимость)</t>
  </si>
  <si>
    <t>Окупаемость</t>
  </si>
  <si>
    <t>Рентабельность чистой прибыли</t>
  </si>
  <si>
    <t>Руб.</t>
  </si>
  <si>
    <t>Мес.</t>
  </si>
  <si>
    <t>%</t>
  </si>
  <si>
    <t>Показатель</t>
  </si>
  <si>
    <t>ед. изм</t>
  </si>
  <si>
    <t>Чистая прибыль</t>
  </si>
  <si>
    <t>Значение</t>
  </si>
  <si>
    <t xml:space="preserve">Прямые расходы всего, руб.           </t>
  </si>
  <si>
    <t xml:space="preserve">Выручка, руб.           </t>
  </si>
  <si>
    <t>12         месяц</t>
  </si>
  <si>
    <t>Планируемый график работы (дней в неделю) ___5______(часов в неделю)_____40_________</t>
  </si>
  <si>
    <r>
      <rPr>
        <b/>
        <sz val="13"/>
        <color theme="1"/>
        <rFont val="Symbol"/>
        <family val="1"/>
        <charset val="2"/>
      </rPr>
      <t>ð</t>
    </r>
    <r>
      <rPr>
        <b/>
        <sz val="13"/>
        <color theme="1"/>
        <rFont val="Times New Roman"/>
        <family val="1"/>
        <charset val="204"/>
      </rPr>
      <t xml:space="preserve"> Не будет сотрудников</t>
    </r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</si>
  <si>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</si>
  <si>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</si>
  <si>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</si>
  <si>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</si>
  <si>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</si>
  <si>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</si>
  <si>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</si>
  <si>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</si>
  <si>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</si>
  <si>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</si>
  <si>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</si>
  <si>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Январь</t>
  </si>
  <si>
    <t>Прямые расходы</t>
  </si>
  <si>
    <t>БИЗНЕС-КОНЦЕПЦИЯ</t>
  </si>
  <si>
    <t>Образование (специальность), квалификация, наименование образовательной организации, год окончания:</t>
  </si>
  <si>
    <t>Общий стаж работы, наименование организации, занимаемая должность и опыт работы в запланированной деятельности :</t>
  </si>
  <si>
    <t>Дополнительные знания, умения, навыки, опыт в организации бизнеса:</t>
  </si>
  <si>
    <t>Потребность в обучении/повышении квалификации с обоснованием:</t>
  </si>
  <si>
    <t>Система налогообложения (отметить и подчеркнуть):</t>
  </si>
  <si>
    <t>Адрес места ведения бизнеса, площадь, стоимость аренды (периодичность уплаты) или право собственности:</t>
  </si>
  <si>
    <t>Имеющееся оборудование/товары/сырье/имущество для бизнеса:</t>
  </si>
  <si>
    <t>З.П</t>
  </si>
  <si>
    <t>Наименование должности</t>
  </si>
  <si>
    <t>К-во</t>
  </si>
  <si>
    <t>Опыт и достижения в планируемой деятельности:</t>
  </si>
  <si>
    <t>Текущее состояние проекта:</t>
  </si>
  <si>
    <t>Подготовительный этап (месяцев):</t>
  </si>
  <si>
    <t xml:space="preserve">Предполагаемый срок окупаемости (месяцев) </t>
  </si>
  <si>
    <t>Необходимые основные средства, материально-производственные запасы, имущественные обязательства, реклама и иное</t>
  </si>
  <si>
    <t>Итого</t>
  </si>
  <si>
    <t>Анализ цен на рынке:</t>
  </si>
  <si>
    <t>Предназначение/обоснование</t>
  </si>
  <si>
    <t>Кол-во, шт.</t>
  </si>
  <si>
    <t>Варианты, руб.</t>
  </si>
  <si>
    <t>Эконом</t>
  </si>
  <si>
    <t>Станд.</t>
  </si>
  <si>
    <t>Прем.</t>
  </si>
  <si>
    <t>Целевая аудитория, пол, возраст:</t>
  </si>
  <si>
    <t>Местоположение целевой аудитории (субъект РФ, населенный пункт):</t>
  </si>
  <si>
    <t>Конкуренты:</t>
  </si>
  <si>
    <t>Преимущества перед конкурентами:</t>
  </si>
  <si>
    <t>3.	АНАЛИЗ РЫНКА И КОНКУРЕНТОВ</t>
  </si>
  <si>
    <t>Рынки сбыта, наличие договоров поставки товара/услуг:</t>
  </si>
  <si>
    <t>Перечень производимых товаров/услуг:</t>
  </si>
  <si>
    <t>Продвижение и реклама:</t>
  </si>
  <si>
    <t>Ежемесячные затраты:</t>
  </si>
  <si>
    <t>Аренда помещения</t>
  </si>
  <si>
    <t>Банковское обслуживание</t>
  </si>
  <si>
    <t>Коммунальные платежи</t>
  </si>
  <si>
    <t>4.     МАРКЕТИНГ</t>
  </si>
  <si>
    <t>Источники финансирования бизнес-плана:</t>
  </si>
  <si>
    <t>Источник финансирования</t>
  </si>
  <si>
    <t>Доля  (%)</t>
  </si>
  <si>
    <t>Социальный контракт</t>
  </si>
  <si>
    <t>Собственные средства</t>
  </si>
  <si>
    <t>Иные средства (заем)</t>
  </si>
  <si>
    <t>6.	АНАЛИЗ РИСКОВ</t>
  </si>
  <si>
    <t>Наиболее вероятные риски</t>
  </si>
  <si>
    <t>Меры по предотвращению рисков</t>
  </si>
  <si>
    <t>Липецкая область</t>
  </si>
  <si>
    <t>Развитие</t>
  </si>
  <si>
    <t>Авито, ВК, сарафанное радио</t>
  </si>
  <si>
    <t>Планируется развитие направления.</t>
  </si>
  <si>
    <t>Автосервисы города</t>
  </si>
  <si>
    <t>шт.</t>
  </si>
  <si>
    <r>
      <t xml:space="preserve">Источники финансирования: </t>
    </r>
    <r>
      <rPr>
        <i/>
        <sz val="11"/>
        <color theme="1"/>
        <rFont val="Times New Roman"/>
        <family val="1"/>
        <charset val="204"/>
      </rPr>
      <t>(если требуется более 350 000 руб. инвестиций</t>
    </r>
    <r>
      <rPr>
        <sz val="11"/>
        <color theme="1"/>
        <rFont val="Times New Roman"/>
        <family val="1"/>
        <charset val="204"/>
      </rPr>
      <t xml:space="preserve">) </t>
    </r>
  </si>
  <si>
    <t>Название проекта:   Магазин автозапчастей</t>
  </si>
  <si>
    <t>Направление деятельности:  Торговля</t>
  </si>
  <si>
    <r>
      <rPr>
        <sz val="11"/>
        <color theme="1"/>
        <rFont val="Symbol"/>
        <family val="1"/>
        <charset val="2"/>
      </rPr>
      <t>ð</t>
    </r>
    <r>
      <rPr>
        <sz val="11"/>
        <color theme="1"/>
        <rFont val="Times New Roman"/>
        <family val="1"/>
        <charset val="204"/>
      </rPr>
      <t xml:space="preserve"> НПД (самозанятый)  </t>
    </r>
    <r>
      <rPr>
        <b/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Symbol"/>
        <family val="1"/>
        <charset val="2"/>
      </rPr>
      <t>ð</t>
    </r>
    <r>
      <rPr>
        <b/>
        <sz val="11"/>
        <color theme="1"/>
        <rFont val="Times New Roman"/>
        <family val="1"/>
        <charset val="204"/>
      </rPr>
      <t xml:space="preserve"> ИП (Патент</t>
    </r>
    <r>
      <rPr>
        <sz val="11"/>
        <color theme="1"/>
        <rFont val="Times New Roman"/>
        <family val="1"/>
        <charset val="204"/>
      </rPr>
      <t>, УСН), ОКВЭД: 47.78.9</t>
    </r>
  </si>
  <si>
    <t>Стеллаж</t>
  </si>
  <si>
    <t>Витрины</t>
  </si>
  <si>
    <t>Ноутбук</t>
  </si>
  <si>
    <t>Для оформления и доставке заказов</t>
  </si>
  <si>
    <t>Помещение в собственности, касса, прилавки, инструмент</t>
  </si>
  <si>
    <t>Розничная торговля</t>
  </si>
  <si>
    <t>Ср. цена, руб.</t>
  </si>
  <si>
    <t>Страховые взносы</t>
  </si>
  <si>
    <t>Налог на прибыль (патент)</t>
  </si>
  <si>
    <t>Цели и задачи проекта:   
**Цели:**
1. **Увеличение доходов:** Достигнуть стабильного роста продаж автозапчастей на 10% в год.
2. **Клиентская удовлетворенность:** Обеспечить высокий уровень удовлетворенности клиентов (не менее 90% положительных отзывов).
3. **Оптимизация затрат:** Минимизировать операционные расходы за счет автоматизации и исключения затрат на персонал.
4. **Расширение ассортимента:** Увеличить ассортимент автозапчастей, охватив все основные марки и модели автомобилей.
**Задачи:**
1. **Внедрение онлайн-платформы:** Создать и поддерживать удобный для пользователей интернет-магазин.
2. **Логистика и доставка:** Организовать эффективную систему логистики для быстрой и надежной доставки товаров.
3. **Маркетинг:** Разработать и реализовать маркетинговую стратегию для привлечения новых клиентов и удержания существующих.
4. **Обратная связь:** Создать систему сбора и анализа отзывов клиентов для постоянного улучшения качества обслуживания.</t>
  </si>
  <si>
    <t>Анализ целевой аудитории важен для успешной стратегии маркетинга и предоставления услуг, поэтому давайте рассмотрим потенциальную аудиторию для бизнеса: 
**Целевая аудитория:**
1. **Автовладельцы:** Частные лица, владеющие автомобилями и заинтересованные в приобретении автозапчастей для самостоятельного ремонта.
2. **Автомеханики:** Независимые автомеханики и небольшие автосервисы, ищущие доступные и качественные автозапчасти.
3. **Автосервисы:** Средние и крупные автосервисы, которым нужны поставщики надежных и недорогих запчастей.
4. **Любители авто:** Энтузиасты, занимающиеся тюнингом и ремонтом автомобилей как хобби.
**Характеристики целевой аудитории:**
- Возраст: 25-55 лет
- Пол: преимущественно мужчины
- Доход: средний и выше среднего
- География: преимущественно городские жители</t>
  </si>
  <si>
    <t>1. **Автоматизация:** Полное отсутствие сотрудников позволяет существенно снизить издержки, что позволяет предлагать более конкурентные цены.
2. **Широкий ассортимент:** Наличие запчастей для большинства популярных марок и моделей автомобилей.
3. **Быстрая доставка:** Эффективная система логистики, обеспечивающая быструю доставку.
4. **Клиентский сервис:** Высокий уровень автоматизированного клиентского обслуживания с возможностью быстрого реагирования на запросы.</t>
  </si>
  <si>
    <t>Логистические проблемы</t>
  </si>
  <si>
    <t>Сотрудничество с несколькими проверенными логистическими компаниями, внедрение системы отслеживания доставки, создание резервных складов.</t>
  </si>
  <si>
    <t>Конкуренция с крупными игроками</t>
  </si>
  <si>
    <t>Регулярный мониторинг рынка, разработка уникальных торговых предложений, гибкая ценовая политика.</t>
  </si>
  <si>
    <t>Проблемы с поставками запчастей</t>
  </si>
  <si>
    <t>Создание надежных партнерских отношений с поставщиками, диверсификация поставок, поддержание адекватного запаса товаров на складе.</t>
  </si>
  <si>
    <t>ФИО:   __________________________________________________________</t>
  </si>
  <si>
    <t>Год рождения:  __________________ Место рождения: ____________ Телефон: _______________ эл. почта: _______________________</t>
  </si>
  <si>
    <t>Место жительства: ______________________________________________________________________________</t>
  </si>
  <si>
    <t>Состав семьи: ________________________________________</t>
  </si>
  <si>
    <t>______________________________________________________________________________</t>
  </si>
  <si>
    <t>Общий стаж:  ________  Опыт работы в данной сфере: ________________________________________________________________</t>
  </si>
  <si>
    <t>_________________________________________________________________________________________________________________</t>
  </si>
  <si>
    <t>На данный момент отсутсвует</t>
  </si>
  <si>
    <t>____________________________________________________________________________________________________________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</si>
</sst>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Symbol"/>
      <family val="1"/>
      <charset val="2"/>
    </font>
    <font>
      <sz val="13"/>
      <color rgb="FF000000"/>
      <name val="Times New Roman"/>
      <family val="1"/>
      <charset val="204"/>
    </font>
    <font>
      <sz val="13"/>
      <color theme="1"/>
      <name val="Calibri"/>
      <family val="2"/>
      <charset val="204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sz val="8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sz val="13"/>
      <color theme="1"/>
      <name val="Symbol"/>
      <family val="1"/>
      <charset val="2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scheme val="minor"/>
    </font>
    <font>
      <sz val="8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b/>
      <sz val="10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Symbol"/>
      <family val="1"/>
      <charset val="204"/>
    </font>
    <font>
      <b/>
      <sz val="11"/>
      <color theme="1"/>
      <name val="Symbol"/>
      <family val="1"/>
      <charset val="2"/>
    </font>
    <font>
      <sz val="11"/>
      <color theme="1"/>
      <name val="Symbol"/>
      <family val="1"/>
      <charset val="2"/>
    </font>
    <font>
      <sz val="11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8EAADB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162">
    <xf numFmtId="0" fontId="0" fillId="0" borderId="0" xfId="0"/>
    <xf numFmtId="0" fontId="4" fillId="0" borderId="0" xfId="0" applyFont="1" applyAlignment="1">
      <alignment vertical="center"/>
    </xf>
    <xf numFmtId="0" fontId="10" fillId="0" borderId="0" xfId="0" applyFon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0" xfId="0" applyFont="1"/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 vertical="center"/>
    </xf>
    <xf numFmtId="0" fontId="19" fillId="0" borderId="0" xfId="0" applyFont="1" applyAlignment="1">
      <alignment horizontal="centerContinuous" vertical="center"/>
    </xf>
    <xf numFmtId="0" fontId="18" fillId="0" borderId="0" xfId="0" applyFont="1" applyAlignment="1">
      <alignment horizontal="centerContinuous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21" fillId="0" borderId="0" xfId="0" applyFont="1"/>
    <xf numFmtId="0" fontId="0" fillId="0" borderId="0" xfId="0" applyAlignment="1">
      <alignment vertical="top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2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3" fillId="0" borderId="0" xfId="0" applyFont="1"/>
    <xf numFmtId="0" fontId="23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left" vertic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3" fillId="0" borderId="4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0" fontId="23" fillId="0" borderId="5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7" fillId="0" borderId="1" xfId="0" applyFont="1" applyBorder="1" applyAlignment="1">
      <alignment horizontal="center"/>
    </xf>
    <xf numFmtId="0" fontId="2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justify" vertical="center" wrapText="1"/>
    </xf>
    <xf numFmtId="0" fontId="22" fillId="0" borderId="1" xfId="0" applyFont="1" applyBorder="1" applyAlignment="1">
      <alignment horizontal="justify" vertical="center" wrapText="1"/>
    </xf>
    <xf numFmtId="0" fontId="22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23" fillId="0" borderId="1" xfId="0" applyFont="1" applyBorder="1"/>
    <xf numFmtId="0" fontId="23" fillId="0" borderId="1" xfId="0" applyFont="1" applyBorder="1" applyAlignment="1">
      <alignment horizontal="right"/>
    </xf>
    <xf numFmtId="0" fontId="27" fillId="0" borderId="1" xfId="0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27" fillId="0" borderId="4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27" fillId="0" borderId="4" xfId="0" applyFont="1" applyBorder="1" applyAlignment="1">
      <alignment horizontal="left"/>
    </xf>
    <xf numFmtId="0" fontId="27" fillId="0" borderId="2" xfId="0" applyFont="1" applyBorder="1" applyAlignment="1">
      <alignment horizontal="left"/>
    </xf>
    <xf numFmtId="0" fontId="27" fillId="0" borderId="5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justify" wrapText="1"/>
    </xf>
    <xf numFmtId="49" fontId="3" fillId="0" borderId="0" xfId="0" applyNumberFormat="1" applyFont="1" applyAlignment="1">
      <alignment horizontal="justify"/>
    </xf>
    <xf numFmtId="0" fontId="25" fillId="0" borderId="6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1" fillId="0" borderId="0" xfId="0" applyFont="1" applyAlignment="1">
      <alignment horizontal="justify" wrapText="1"/>
    </xf>
    <xf numFmtId="0" fontId="21" fillId="0" borderId="0" xfId="0" applyFont="1" applyAlignment="1">
      <alignment horizontal="justify"/>
    </xf>
    <xf numFmtId="14" fontId="0" fillId="0" borderId="0" xfId="0" applyNumberFormat="1" applyAlignment="1">
      <alignment horizontal="center"/>
    </xf>
    <xf numFmtId="49" fontId="27" fillId="0" borderId="1" xfId="0" applyNumberFormat="1" applyFont="1" applyBorder="1" applyAlignment="1">
      <alignment horizontal="justify" vertical="center" wrapText="1"/>
    </xf>
    <xf numFmtId="0" fontId="23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7" fillId="0" borderId="1" xfId="0" applyFont="1" applyBorder="1" applyAlignment="1">
      <alignment horizontal="center"/>
    </xf>
    <xf numFmtId="2" fontId="23" fillId="0" borderId="1" xfId="0" applyNumberFormat="1" applyFont="1" applyBorder="1" applyAlignment="1">
      <alignment horizontal="center"/>
    </xf>
    <xf numFmtId="0" fontId="25" fillId="0" borderId="1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/>
    </xf>
    <xf numFmtId="0" fontId="27" fillId="0" borderId="5" xfId="0" applyFont="1" applyBorder="1" applyAlignment="1">
      <alignment horizontal="center"/>
    </xf>
    <xf numFmtId="0" fontId="26" fillId="0" borderId="2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wrapText="1"/>
    </xf>
    <xf numFmtId="0" fontId="25" fillId="0" borderId="7" xfId="0" applyFont="1" applyBorder="1" applyAlignment="1">
      <alignment horizontal="center" wrapText="1"/>
    </xf>
    <xf numFmtId="0" fontId="25" fillId="0" borderId="8" xfId="0" applyFont="1" applyBorder="1" applyAlignment="1">
      <alignment horizontal="center" wrapText="1"/>
    </xf>
    <xf numFmtId="0" fontId="25" fillId="0" borderId="9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/>
    </xf>
    <xf numFmtId="0" fontId="21" fillId="0" borderId="0" xfId="0" applyFont="1" applyAlignment="1">
      <alignment horizontal="left" indent="11"/>
    </xf>
    <xf numFmtId="9" fontId="23" fillId="0" borderId="1" xfId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" fontId="23" fillId="0" borderId="1" xfId="0" applyNumberFormat="1" applyFont="1" applyBorder="1" applyAlignment="1">
      <alignment horizontal="center" vertical="center"/>
    </xf>
    <xf numFmtId="0" fontId="26" fillId="0" borderId="4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23" fillId="3" borderId="4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1" fontId="22" fillId="0" borderId="4" xfId="0" applyNumberFormat="1" applyFont="1" applyBorder="1" applyAlignment="1">
      <alignment horizontal="center" vertical="center" wrapText="1"/>
    </xf>
    <xf numFmtId="1" fontId="22" fillId="0" borderId="5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35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9" fillId="0" borderId="0" xfId="0" applyFont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1" fillId="2" borderId="4" xfId="0" applyFont="1" applyFill="1" applyBorder="1" applyAlignment="1">
      <alignment horizontal="left" vertical="center" wrapText="1"/>
    </xf>
    <xf numFmtId="0" fontId="31" fillId="2" borderId="5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wrapText="1"/>
    </xf>
    <xf numFmtId="0" fontId="25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49" fontId="2" fillId="0" borderId="0" xfId="0" applyNumberFormat="1" applyFont="1" applyAlignment="1">
      <alignment horizontal="justify" vertical="center" wrapText="1"/>
    </xf>
    <xf numFmtId="49" fontId="3" fillId="0" borderId="0" xfId="0" applyNumberFormat="1" applyFont="1" applyAlignment="1">
      <alignment horizontal="justify" vertical="center" wrapText="1"/>
    </xf>
    <xf numFmtId="0" fontId="39" fillId="0" borderId="0" xfId="0" applyFont="1" applyAlignment="1">
      <alignment horizontal="left" vertical="center"/>
    </xf>
    <xf numFmtId="0" fontId="23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/>
    </xf>
    <xf numFmtId="0" fontId="26" fillId="0" borderId="4" xfId="0" applyFont="1" applyBorder="1" applyAlignment="1">
      <alignment vertical="center" wrapText="1"/>
    </xf>
    <xf numFmtId="0" fontId="26" fillId="0" borderId="5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P161"/>
  <sheetViews>
    <sheetView tabSelected="1" view="pageLayout" topLeftCell="A141" zoomScaleNormal="91" workbookViewId="0">
      <selection activeCell="J161" sqref="J161:N161"/>
    </sheetView>
  </sheetViews>
  <sheetFormatPr defaultColWidth="8.85546875" defaultRowHeight="15" x14ac:dyDescent="0.25"/>
  <cols>
    <col min="1" max="1" width="28.85546875" customWidth="1"/>
    <col min="2" max="8" width="7.85546875" customWidth="1"/>
    <col min="9" max="10" width="8.85546875" customWidth="1"/>
    <col min="11" max="11" width="8.140625" customWidth="1"/>
    <col min="12" max="12" width="8.42578125" customWidth="1"/>
    <col min="13" max="13" width="7.42578125" customWidth="1"/>
  </cols>
  <sheetData>
    <row r="2" spans="1:12" ht="18.75" x14ac:dyDescent="0.25">
      <c r="A2" s="72" t="s">
        <v>77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18.75" x14ac:dyDescent="0.25">
      <c r="A3" s="1"/>
    </row>
    <row r="4" spans="1:12" ht="18.75" x14ac:dyDescent="0.25">
      <c r="A4" s="72" t="s">
        <v>30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</row>
    <row r="5" spans="1:12" x14ac:dyDescent="0.25">
      <c r="A5" s="123" t="s">
        <v>151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2" x14ac:dyDescent="0.25">
      <c r="A6" s="123" t="s">
        <v>152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2" x14ac:dyDescent="0.25">
      <c r="A7" s="123" t="s">
        <v>153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2" x14ac:dyDescent="0.25">
      <c r="A8" s="59" t="s">
        <v>154</v>
      </c>
      <c r="B8" s="59"/>
      <c r="C8" s="59"/>
      <c r="D8" s="59"/>
      <c r="E8" s="58"/>
      <c r="F8" s="58"/>
      <c r="G8" s="58"/>
      <c r="H8" s="58"/>
      <c r="I8" s="58"/>
      <c r="J8" s="58"/>
      <c r="K8" s="58"/>
      <c r="L8" s="58"/>
    </row>
    <row r="9" spans="1:12" x14ac:dyDescent="0.25">
      <c r="A9" s="59" t="s">
        <v>78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</row>
    <row r="10" spans="1:12" x14ac:dyDescent="0.25">
      <c r="A10" s="59" t="s">
        <v>155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</row>
    <row r="11" spans="1:12" x14ac:dyDescent="0.25">
      <c r="A11" s="59" t="s">
        <v>79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</row>
    <row r="12" spans="1:12" x14ac:dyDescent="0.25">
      <c r="A12" s="59" t="s">
        <v>156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</row>
    <row r="13" spans="1:12" x14ac:dyDescent="0.25">
      <c r="A13" s="59" t="s">
        <v>80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</row>
    <row r="14" spans="1:12" x14ac:dyDescent="0.25">
      <c r="A14" s="59" t="s">
        <v>157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</row>
    <row r="15" spans="1:12" x14ac:dyDescent="0.25">
      <c r="A15" s="59" t="s">
        <v>81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</row>
    <row r="16" spans="1:12" x14ac:dyDescent="0.25">
      <c r="A16" s="59" t="s">
        <v>157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</row>
    <row r="17" spans="1:14" x14ac:dyDescent="0.25">
      <c r="A17" s="137" t="s">
        <v>158</v>
      </c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</row>
    <row r="18" spans="1:14" x14ac:dyDescent="0.25">
      <c r="A18" s="119" t="s">
        <v>31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</row>
    <row r="19" spans="1:14" ht="16.5" x14ac:dyDescent="0.25">
      <c r="A19" s="73" t="s">
        <v>130</v>
      </c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4"/>
      <c r="N19" s="4"/>
    </row>
    <row r="20" spans="1:14" ht="222.75" customHeight="1" x14ac:dyDescent="0.25">
      <c r="A20" s="145" t="s">
        <v>142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4"/>
      <c r="N20" s="4"/>
    </row>
    <row r="21" spans="1:14" ht="16.5" x14ac:dyDescent="0.25">
      <c r="A21" s="73" t="s">
        <v>131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4"/>
      <c r="N21" s="4"/>
    </row>
    <row r="22" spans="1:14" x14ac:dyDescent="0.25">
      <c r="A22" s="120" t="s">
        <v>82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</row>
    <row r="23" spans="1:14" x14ac:dyDescent="0.25">
      <c r="A23" s="121" t="s">
        <v>132</v>
      </c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</row>
    <row r="24" spans="1:14" ht="17.25" customHeight="1" x14ac:dyDescent="0.25">
      <c r="A24" s="147" t="s">
        <v>83</v>
      </c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9"/>
      <c r="N24" s="19"/>
    </row>
    <row r="25" spans="1:14" ht="17.25" customHeight="1" x14ac:dyDescent="0.25">
      <c r="A25" s="147" t="s">
        <v>159</v>
      </c>
      <c r="B25" s="147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9"/>
      <c r="N25" s="19"/>
    </row>
    <row r="26" spans="1:14" ht="17.25" customHeight="1" x14ac:dyDescent="0.25">
      <c r="A26" s="124" t="s">
        <v>84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9"/>
      <c r="N26" s="19"/>
    </row>
    <row r="27" spans="1:14" ht="17.25" customHeight="1" x14ac:dyDescent="0.25">
      <c r="A27" s="124" t="s">
        <v>137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9"/>
      <c r="N27" s="19"/>
    </row>
    <row r="28" spans="1:14" x14ac:dyDescent="0.25">
      <c r="A28" s="120" t="s">
        <v>62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</row>
    <row r="29" spans="1:14" ht="18.75" x14ac:dyDescent="0.25">
      <c r="A29" s="72" t="s">
        <v>0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</row>
    <row r="30" spans="1:14" ht="16.5" x14ac:dyDescent="0.25">
      <c r="A30" s="52" t="s">
        <v>86</v>
      </c>
      <c r="B30" s="52" t="s">
        <v>87</v>
      </c>
      <c r="C30" s="128" t="s">
        <v>85</v>
      </c>
      <c r="D30" s="129"/>
      <c r="E30" s="128" t="s">
        <v>93</v>
      </c>
      <c r="F30" s="129"/>
      <c r="G30" s="4"/>
      <c r="H30" s="4"/>
      <c r="I30" s="4"/>
      <c r="J30" s="4"/>
      <c r="K30" s="4"/>
      <c r="L30" s="4"/>
    </row>
    <row r="31" spans="1:14" ht="16.5" x14ac:dyDescent="0.25">
      <c r="A31" s="52"/>
      <c r="B31" s="52">
        <v>0</v>
      </c>
      <c r="C31" s="128">
        <v>0</v>
      </c>
      <c r="D31" s="129"/>
      <c r="E31" s="128">
        <f>B31*C31</f>
        <v>0</v>
      </c>
      <c r="F31" s="129"/>
      <c r="G31" s="4"/>
      <c r="H31" s="4"/>
      <c r="I31" s="4"/>
      <c r="J31" s="4"/>
      <c r="K31" s="4"/>
      <c r="L31" s="4"/>
    </row>
    <row r="32" spans="1:14" ht="16.5" x14ac:dyDescent="0.25">
      <c r="A32" s="52"/>
      <c r="B32" s="53"/>
      <c r="C32" s="128"/>
      <c r="D32" s="129"/>
      <c r="E32" s="128">
        <f t="shared" ref="E32:E33" si="0">B32*C32</f>
        <v>0</v>
      </c>
      <c r="F32" s="129"/>
      <c r="G32" s="4"/>
      <c r="H32" s="4"/>
      <c r="I32" s="4"/>
      <c r="J32" s="4"/>
      <c r="K32" s="4"/>
      <c r="L32" s="4"/>
    </row>
    <row r="33" spans="1:12" ht="16.5" x14ac:dyDescent="0.25">
      <c r="A33" s="52" t="s">
        <v>6</v>
      </c>
      <c r="B33" s="52">
        <f>SUM(B31:B32)</f>
        <v>0</v>
      </c>
      <c r="C33" s="128">
        <f>SUM(C31:C32)</f>
        <v>0</v>
      </c>
      <c r="D33" s="129"/>
      <c r="E33" s="128">
        <f t="shared" si="0"/>
        <v>0</v>
      </c>
      <c r="F33" s="129"/>
      <c r="G33" s="4"/>
      <c r="H33" s="4"/>
      <c r="I33" s="4"/>
      <c r="J33" s="4"/>
      <c r="K33" s="4"/>
      <c r="L33" s="4"/>
    </row>
    <row r="34" spans="1:12" ht="16.5" x14ac:dyDescent="0.25">
      <c r="A34" s="41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</row>
    <row r="35" spans="1:12" ht="16.5" x14ac:dyDescent="0.25">
      <c r="A35" s="138" t="s">
        <v>63</v>
      </c>
      <c r="B35" s="139"/>
      <c r="C35" s="139"/>
      <c r="D35" s="139"/>
      <c r="E35" s="139"/>
      <c r="F35" s="139"/>
      <c r="G35" s="139"/>
      <c r="H35" s="139"/>
      <c r="I35" s="139"/>
      <c r="J35" s="139"/>
      <c r="K35" s="139"/>
      <c r="L35" s="139"/>
    </row>
    <row r="36" spans="1:12" x14ac:dyDescent="0.25">
      <c r="A36" t="s">
        <v>88</v>
      </c>
    </row>
    <row r="37" spans="1:12" ht="16.5" customHeight="1" x14ac:dyDescent="0.25">
      <c r="A37" s="140" t="s">
        <v>126</v>
      </c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40"/>
    </row>
    <row r="38" spans="1:12" x14ac:dyDescent="0.25">
      <c r="A38" t="s">
        <v>89</v>
      </c>
    </row>
    <row r="39" spans="1:12" x14ac:dyDescent="0.25">
      <c r="A39" s="68" t="s">
        <v>124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</row>
    <row r="40" spans="1:12" x14ac:dyDescent="0.25">
      <c r="A40" s="68" t="s">
        <v>90</v>
      </c>
      <c r="B40" s="68"/>
      <c r="C40" s="68"/>
      <c r="D40" s="46">
        <v>2</v>
      </c>
    </row>
    <row r="41" spans="1:12" ht="15.75" x14ac:dyDescent="0.25">
      <c r="A41" t="s">
        <v>91</v>
      </c>
      <c r="D41" s="47">
        <f>$M126</f>
        <v>6</v>
      </c>
    </row>
    <row r="42" spans="1:12" ht="16.5" x14ac:dyDescent="0.25">
      <c r="A42" s="134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</row>
    <row r="43" spans="1:12" x14ac:dyDescent="0.25">
      <c r="A43" s="120" t="s">
        <v>92</v>
      </c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</row>
    <row r="44" spans="1:12" ht="33.75" customHeight="1" x14ac:dyDescent="0.25">
      <c r="A44" s="141" t="s">
        <v>11</v>
      </c>
      <c r="B44" s="142"/>
      <c r="C44" s="25" t="s">
        <v>1</v>
      </c>
      <c r="D44" s="25" t="s">
        <v>2</v>
      </c>
      <c r="E44" s="143" t="s">
        <v>3</v>
      </c>
      <c r="F44" s="143"/>
      <c r="G44" s="143"/>
      <c r="H44" s="144" t="s">
        <v>4</v>
      </c>
      <c r="I44" s="144"/>
      <c r="J44" s="144"/>
      <c r="K44" s="144"/>
      <c r="L44" s="144"/>
    </row>
    <row r="45" spans="1:12" hidden="1" x14ac:dyDescent="0.25">
      <c r="A45" s="80"/>
      <c r="B45" s="81"/>
      <c r="C45" s="27"/>
      <c r="D45" s="27"/>
      <c r="E45" s="125">
        <f t="shared" ref="E45:E47" si="1">C45*D45</f>
        <v>0</v>
      </c>
      <c r="F45" s="125"/>
      <c r="G45" s="125"/>
      <c r="H45" s="91"/>
      <c r="I45" s="91"/>
      <c r="J45" s="91"/>
      <c r="K45" s="91"/>
      <c r="L45" s="91"/>
    </row>
    <row r="46" spans="1:12" hidden="1" x14ac:dyDescent="0.25">
      <c r="A46" s="80"/>
      <c r="B46" s="81"/>
      <c r="C46" s="27"/>
      <c r="D46" s="27"/>
      <c r="E46" s="125">
        <f t="shared" si="1"/>
        <v>0</v>
      </c>
      <c r="F46" s="125"/>
      <c r="G46" s="125"/>
      <c r="H46" s="91"/>
      <c r="I46" s="91"/>
      <c r="J46" s="91"/>
      <c r="K46" s="91"/>
      <c r="L46" s="91"/>
    </row>
    <row r="47" spans="1:12" hidden="1" x14ac:dyDescent="0.25">
      <c r="A47" s="80"/>
      <c r="B47" s="81"/>
      <c r="C47" s="27"/>
      <c r="D47" s="27"/>
      <c r="E47" s="125">
        <f t="shared" si="1"/>
        <v>0</v>
      </c>
      <c r="F47" s="125"/>
      <c r="G47" s="125"/>
      <c r="H47" s="91"/>
      <c r="I47" s="91"/>
      <c r="J47" s="91"/>
      <c r="K47" s="91"/>
      <c r="L47" s="91"/>
    </row>
    <row r="48" spans="1:12" x14ac:dyDescent="0.25">
      <c r="A48" s="135" t="s">
        <v>5</v>
      </c>
      <c r="B48" s="136"/>
      <c r="C48" s="29"/>
      <c r="D48" s="29"/>
      <c r="E48" s="132">
        <f>SUM(E49:G51)</f>
        <v>351000</v>
      </c>
      <c r="F48" s="132"/>
      <c r="G48" s="132"/>
      <c r="H48" s="132"/>
      <c r="I48" s="132"/>
      <c r="J48" s="132"/>
      <c r="K48" s="132"/>
      <c r="L48" s="132"/>
    </row>
    <row r="49" spans="1:12" ht="18" customHeight="1" x14ac:dyDescent="0.25">
      <c r="A49" s="63" t="s">
        <v>133</v>
      </c>
      <c r="B49" s="65"/>
      <c r="C49" s="28">
        <v>1</v>
      </c>
      <c r="D49" s="28">
        <v>33000</v>
      </c>
      <c r="E49" s="125">
        <f t="shared" ref="E49:E51" si="2">C49*D49</f>
        <v>33000</v>
      </c>
      <c r="F49" s="125"/>
      <c r="G49" s="125"/>
      <c r="H49" s="149"/>
      <c r="I49" s="149"/>
      <c r="J49" s="149"/>
      <c r="K49" s="149"/>
      <c r="L49" s="149"/>
    </row>
    <row r="50" spans="1:12" ht="15" customHeight="1" x14ac:dyDescent="0.25">
      <c r="A50" s="63" t="s">
        <v>134</v>
      </c>
      <c r="B50" s="65"/>
      <c r="C50" s="28">
        <v>8</v>
      </c>
      <c r="D50" s="28">
        <v>33500</v>
      </c>
      <c r="E50" s="125">
        <f t="shared" si="2"/>
        <v>268000</v>
      </c>
      <c r="F50" s="125"/>
      <c r="G50" s="125"/>
      <c r="H50" s="149"/>
      <c r="I50" s="149"/>
      <c r="J50" s="149"/>
      <c r="K50" s="149"/>
      <c r="L50" s="149"/>
    </row>
    <row r="51" spans="1:12" ht="18" customHeight="1" x14ac:dyDescent="0.25">
      <c r="A51" s="150" t="s">
        <v>135</v>
      </c>
      <c r="B51" s="151"/>
      <c r="C51" s="28">
        <v>1</v>
      </c>
      <c r="D51" s="28">
        <v>50000</v>
      </c>
      <c r="E51" s="125">
        <f t="shared" si="2"/>
        <v>50000</v>
      </c>
      <c r="F51" s="125"/>
      <c r="G51" s="125"/>
      <c r="H51" s="149"/>
      <c r="I51" s="149"/>
      <c r="J51" s="149"/>
      <c r="K51" s="149"/>
      <c r="L51" s="149"/>
    </row>
    <row r="52" spans="1:12" x14ac:dyDescent="0.25">
      <c r="A52" s="130" t="s">
        <v>6</v>
      </c>
      <c r="B52" s="131"/>
      <c r="C52" s="29"/>
      <c r="D52" s="29"/>
      <c r="E52" s="132">
        <f>E48</f>
        <v>351000</v>
      </c>
      <c r="F52" s="132"/>
      <c r="G52" s="132"/>
      <c r="H52" s="130"/>
      <c r="I52" s="133"/>
      <c r="J52" s="133"/>
      <c r="K52" s="133"/>
      <c r="L52" s="131"/>
    </row>
    <row r="53" spans="1:12" x14ac:dyDescent="0.25">
      <c r="A53" s="120" t="s">
        <v>129</v>
      </c>
      <c r="B53" s="120"/>
      <c r="C53" s="120"/>
      <c r="D53" s="120"/>
      <c r="E53" s="120"/>
      <c r="F53" s="120"/>
      <c r="G53" s="120"/>
      <c r="H53" s="120"/>
      <c r="I53" s="120"/>
      <c r="J53" s="120"/>
      <c r="K53" s="120"/>
      <c r="L53" s="120"/>
    </row>
    <row r="54" spans="1:12" ht="15.75" x14ac:dyDescent="0.25">
      <c r="D54" s="47"/>
    </row>
    <row r="55" spans="1:12" ht="15.75" x14ac:dyDescent="0.25">
      <c r="A55" t="s">
        <v>94</v>
      </c>
      <c r="D55" s="47"/>
    </row>
    <row r="56" spans="1:12" ht="41.25" customHeight="1" x14ac:dyDescent="0.25">
      <c r="A56" s="152" t="s">
        <v>11</v>
      </c>
      <c r="B56" s="153" t="s">
        <v>95</v>
      </c>
      <c r="C56" s="154"/>
      <c r="D56" s="154"/>
      <c r="E56" s="154"/>
      <c r="F56" s="155"/>
      <c r="G56" s="152" t="s">
        <v>96</v>
      </c>
      <c r="H56" s="110" t="s">
        <v>97</v>
      </c>
      <c r="I56" s="110"/>
      <c r="J56" s="110"/>
    </row>
    <row r="57" spans="1:12" x14ac:dyDescent="0.25">
      <c r="A57" s="152"/>
      <c r="B57" s="156"/>
      <c r="C57" s="157"/>
      <c r="D57" s="157"/>
      <c r="E57" s="157"/>
      <c r="F57" s="158"/>
      <c r="G57" s="152"/>
      <c r="H57" s="48" t="s">
        <v>98</v>
      </c>
      <c r="I57" s="44" t="s">
        <v>99</v>
      </c>
      <c r="J57" s="44" t="s">
        <v>100</v>
      </c>
    </row>
    <row r="58" spans="1:12" ht="47.25" customHeight="1" x14ac:dyDescent="0.25">
      <c r="A58" s="57" t="s">
        <v>135</v>
      </c>
      <c r="B58" s="60" t="s">
        <v>136</v>
      </c>
      <c r="C58" s="61"/>
      <c r="D58" s="61"/>
      <c r="E58" s="61"/>
      <c r="F58" s="62"/>
      <c r="G58" s="57">
        <v>1</v>
      </c>
      <c r="H58" s="33">
        <v>30000</v>
      </c>
      <c r="I58" s="33">
        <v>50000</v>
      </c>
      <c r="J58" s="33">
        <v>80000</v>
      </c>
    </row>
    <row r="59" spans="1:12" x14ac:dyDescent="0.25">
      <c r="A59" s="69" t="s">
        <v>6</v>
      </c>
      <c r="B59" s="70"/>
      <c r="C59" s="70"/>
      <c r="D59" s="70"/>
      <c r="E59" s="70"/>
      <c r="F59" s="71"/>
      <c r="G59" s="57">
        <f>SUM(G58:G58)</f>
        <v>1</v>
      </c>
      <c r="H59" s="33">
        <f>SUM(H58:H58)</f>
        <v>30000</v>
      </c>
      <c r="I59" s="33">
        <f>SUM(I58:I58)</f>
        <v>50000</v>
      </c>
      <c r="J59" s="33">
        <f>SUM(J58:J58)</f>
        <v>80000</v>
      </c>
    </row>
    <row r="60" spans="1:12" ht="15.75" x14ac:dyDescent="0.25">
      <c r="D60" s="47"/>
    </row>
    <row r="61" spans="1:12" ht="15.75" customHeight="1" x14ac:dyDescent="0.25">
      <c r="A61" s="72" t="s">
        <v>105</v>
      </c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</row>
    <row r="62" spans="1:12" ht="15.75" customHeight="1" x14ac:dyDescent="0.25">
      <c r="A62" s="73" t="s">
        <v>101</v>
      </c>
      <c r="B62" s="73"/>
      <c r="C62" s="73"/>
      <c r="D62" s="73"/>
      <c r="E62" s="73"/>
      <c r="F62" s="73"/>
    </row>
    <row r="63" spans="1:12" ht="235.5" customHeight="1" x14ac:dyDescent="0.25">
      <c r="A63" s="74" t="s">
        <v>143</v>
      </c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</row>
    <row r="64" spans="1:12" ht="15.75" customHeight="1" x14ac:dyDescent="0.25">
      <c r="A64" s="67" t="s">
        <v>102</v>
      </c>
      <c r="B64" s="67"/>
      <c r="C64" s="67"/>
      <c r="D64" s="67"/>
      <c r="E64" s="67"/>
      <c r="F64" s="67"/>
    </row>
    <row r="65" spans="1:16" ht="15.75" customHeight="1" x14ac:dyDescent="0.25">
      <c r="A65" s="68" t="s">
        <v>123</v>
      </c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</row>
    <row r="66" spans="1:16" ht="15.75" customHeight="1" x14ac:dyDescent="0.25">
      <c r="A66" s="67" t="s">
        <v>103</v>
      </c>
      <c r="B66" s="67"/>
      <c r="C66" s="67"/>
      <c r="D66" s="67"/>
      <c r="E66" s="67"/>
      <c r="F66" s="67"/>
    </row>
    <row r="67" spans="1:16" ht="15.75" customHeight="1" x14ac:dyDescent="0.25">
      <c r="A67" s="68" t="s">
        <v>127</v>
      </c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</row>
    <row r="68" spans="1:16" ht="15.75" customHeight="1" x14ac:dyDescent="0.25">
      <c r="A68" s="67" t="s">
        <v>104</v>
      </c>
      <c r="B68" s="67"/>
      <c r="C68" s="67"/>
      <c r="D68" s="67"/>
      <c r="E68" s="67"/>
      <c r="F68" s="67"/>
    </row>
    <row r="69" spans="1:16" ht="97.5" customHeight="1" x14ac:dyDescent="0.25">
      <c r="A69" s="74" t="s">
        <v>144</v>
      </c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5"/>
    </row>
    <row r="70" spans="1:16" ht="18.75" x14ac:dyDescent="0.25">
      <c r="A70" s="72" t="s">
        <v>113</v>
      </c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</row>
    <row r="71" spans="1:16" x14ac:dyDescent="0.25">
      <c r="A71" s="67" t="s">
        <v>106</v>
      </c>
      <c r="B71" s="67"/>
      <c r="C71" s="67"/>
      <c r="D71" s="67"/>
      <c r="E71" s="67"/>
      <c r="F71" s="67"/>
    </row>
    <row r="72" spans="1:16" x14ac:dyDescent="0.25">
      <c r="A72" s="68" t="s">
        <v>123</v>
      </c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</row>
    <row r="73" spans="1:16" ht="18.75" customHeight="1" x14ac:dyDescent="0.25">
      <c r="A73" s="67" t="s">
        <v>108</v>
      </c>
      <c r="B73" s="67"/>
      <c r="C73" s="67"/>
      <c r="D73" s="67"/>
      <c r="E73" s="67"/>
      <c r="F73" s="67"/>
    </row>
    <row r="74" spans="1:16" ht="15" customHeight="1" x14ac:dyDescent="0.25">
      <c r="A74" s="68" t="s">
        <v>125</v>
      </c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</row>
    <row r="75" spans="1:16" ht="18.75" customHeight="1" x14ac:dyDescent="0.25">
      <c r="A75" s="67" t="s">
        <v>107</v>
      </c>
      <c r="B75" s="67"/>
      <c r="C75" s="67"/>
      <c r="D75" s="67"/>
      <c r="E75" s="67"/>
      <c r="F75" s="67"/>
    </row>
    <row r="76" spans="1:16" ht="51.75" customHeight="1" x14ac:dyDescent="0.3">
      <c r="A76" s="76" t="s">
        <v>7</v>
      </c>
      <c r="B76" s="93"/>
      <c r="C76" s="77"/>
      <c r="D76" s="95" t="s">
        <v>44</v>
      </c>
      <c r="E76" s="97" t="s">
        <v>45</v>
      </c>
      <c r="F76" s="97" t="s">
        <v>139</v>
      </c>
      <c r="G76" s="76" t="s">
        <v>60</v>
      </c>
      <c r="H76" s="77"/>
      <c r="I76" s="76" t="s">
        <v>8</v>
      </c>
      <c r="J76" s="77"/>
      <c r="K76" s="102" t="s">
        <v>59</v>
      </c>
      <c r="L76" s="103"/>
      <c r="M76" s="2"/>
      <c r="N76" s="2"/>
      <c r="O76" s="2"/>
      <c r="P76" s="2"/>
    </row>
    <row r="77" spans="1:16" ht="17.25" x14ac:dyDescent="0.3">
      <c r="A77" s="78"/>
      <c r="B77" s="94"/>
      <c r="C77" s="79"/>
      <c r="D77" s="96"/>
      <c r="E77" s="98"/>
      <c r="F77" s="98"/>
      <c r="G77" s="78"/>
      <c r="H77" s="79"/>
      <c r="I77" s="78"/>
      <c r="J77" s="79"/>
      <c r="K77" s="104"/>
      <c r="L77" s="105"/>
      <c r="M77" s="2"/>
      <c r="N77" s="2"/>
      <c r="O77" s="2"/>
      <c r="P77" s="2"/>
    </row>
    <row r="78" spans="1:16" ht="17.25" x14ac:dyDescent="0.3">
      <c r="A78" s="80">
        <v>1</v>
      </c>
      <c r="B78" s="101"/>
      <c r="C78" s="81"/>
      <c r="D78" s="26">
        <v>2</v>
      </c>
      <c r="E78" s="28">
        <v>3</v>
      </c>
      <c r="F78" s="28">
        <v>4</v>
      </c>
      <c r="G78" s="80">
        <v>5</v>
      </c>
      <c r="H78" s="81"/>
      <c r="I78" s="80">
        <v>6</v>
      </c>
      <c r="J78" s="81"/>
      <c r="K78" s="99">
        <v>7</v>
      </c>
      <c r="L78" s="100"/>
      <c r="M78" s="2"/>
      <c r="N78" s="2"/>
      <c r="O78" s="2"/>
      <c r="P78" s="2"/>
    </row>
    <row r="79" spans="1:16" ht="17.25" customHeight="1" x14ac:dyDescent="0.3">
      <c r="A79" s="63" t="s">
        <v>138</v>
      </c>
      <c r="B79" s="64"/>
      <c r="C79" s="65"/>
      <c r="D79" s="27" t="s">
        <v>128</v>
      </c>
      <c r="E79" s="27">
        <v>450</v>
      </c>
      <c r="F79" s="27">
        <v>1500</v>
      </c>
      <c r="G79" s="80">
        <f>E79*F79</f>
        <v>675000</v>
      </c>
      <c r="H79" s="81"/>
      <c r="I79" s="80">
        <v>1200</v>
      </c>
      <c r="J79" s="81"/>
      <c r="K79" s="82">
        <f>E79*I79</f>
        <v>540000</v>
      </c>
      <c r="L79" s="83"/>
      <c r="M79" s="2"/>
      <c r="N79" s="2"/>
      <c r="O79" s="2"/>
      <c r="P79" s="2"/>
    </row>
    <row r="80" spans="1:16" ht="17.25" hidden="1" x14ac:dyDescent="0.3">
      <c r="A80" s="63"/>
      <c r="B80" s="64"/>
      <c r="C80" s="65"/>
      <c r="D80" s="27"/>
      <c r="E80" s="27"/>
      <c r="F80" s="27"/>
      <c r="G80" s="80">
        <f t="shared" ref="G80:G84" si="3">E80*F80</f>
        <v>0</v>
      </c>
      <c r="H80" s="81"/>
      <c r="I80" s="80"/>
      <c r="J80" s="81"/>
      <c r="K80" s="99">
        <f t="shared" ref="K80:K84" si="4">E80*I80</f>
        <v>0</v>
      </c>
      <c r="L80" s="100"/>
      <c r="M80" s="2"/>
      <c r="N80" s="2"/>
      <c r="O80" s="2"/>
      <c r="P80" s="2"/>
    </row>
    <row r="81" spans="1:16" ht="17.25" hidden="1" x14ac:dyDescent="0.3">
      <c r="A81" s="63"/>
      <c r="B81" s="64"/>
      <c r="C81" s="65"/>
      <c r="D81" s="27"/>
      <c r="E81" s="27"/>
      <c r="F81" s="27"/>
      <c r="G81" s="80">
        <f t="shared" si="3"/>
        <v>0</v>
      </c>
      <c r="H81" s="81"/>
      <c r="I81" s="80"/>
      <c r="J81" s="81"/>
      <c r="K81" s="99">
        <f t="shared" si="4"/>
        <v>0</v>
      </c>
      <c r="L81" s="100"/>
      <c r="M81" s="2"/>
      <c r="N81" s="2"/>
      <c r="O81" s="2"/>
      <c r="P81" s="2"/>
    </row>
    <row r="82" spans="1:16" ht="17.25" hidden="1" x14ac:dyDescent="0.3">
      <c r="A82" s="63"/>
      <c r="B82" s="64"/>
      <c r="C82" s="65"/>
      <c r="D82" s="27"/>
      <c r="E82" s="27"/>
      <c r="F82" s="27"/>
      <c r="G82" s="80">
        <f t="shared" si="3"/>
        <v>0</v>
      </c>
      <c r="H82" s="81"/>
      <c r="I82" s="80"/>
      <c r="J82" s="81"/>
      <c r="K82" s="99">
        <f t="shared" si="4"/>
        <v>0</v>
      </c>
      <c r="L82" s="100"/>
      <c r="M82" s="2"/>
      <c r="N82" s="2"/>
      <c r="O82" s="2"/>
      <c r="P82" s="2"/>
    </row>
    <row r="83" spans="1:16" ht="17.25" hidden="1" x14ac:dyDescent="0.3">
      <c r="A83" s="63"/>
      <c r="B83" s="64"/>
      <c r="C83" s="65"/>
      <c r="D83" s="27"/>
      <c r="E83" s="27"/>
      <c r="F83" s="27"/>
      <c r="G83" s="80">
        <f t="shared" si="3"/>
        <v>0</v>
      </c>
      <c r="H83" s="81"/>
      <c r="I83" s="80"/>
      <c r="J83" s="81"/>
      <c r="K83" s="99">
        <f t="shared" si="4"/>
        <v>0</v>
      </c>
      <c r="L83" s="100"/>
      <c r="M83" s="2"/>
      <c r="N83" s="2"/>
      <c r="O83" s="2"/>
      <c r="P83" s="2"/>
    </row>
    <row r="84" spans="1:16" ht="17.25" hidden="1" x14ac:dyDescent="0.3">
      <c r="A84" s="63"/>
      <c r="B84" s="64"/>
      <c r="C84" s="65"/>
      <c r="D84" s="27"/>
      <c r="E84" s="27"/>
      <c r="F84" s="27"/>
      <c r="G84" s="80">
        <f t="shared" si="3"/>
        <v>0</v>
      </c>
      <c r="H84" s="81"/>
      <c r="I84" s="80"/>
      <c r="J84" s="81"/>
      <c r="K84" s="99">
        <f t="shared" si="4"/>
        <v>0</v>
      </c>
      <c r="L84" s="100"/>
      <c r="M84" s="2"/>
      <c r="N84" s="2"/>
      <c r="O84" s="2"/>
      <c r="P84" s="2"/>
    </row>
    <row r="85" spans="1:16" ht="17.25" x14ac:dyDescent="0.3">
      <c r="A85" s="63" t="s">
        <v>9</v>
      </c>
      <c r="B85" s="64"/>
      <c r="C85" s="65"/>
      <c r="D85" s="27"/>
      <c r="E85" s="27">
        <f>SUM(E80:E84)</f>
        <v>0</v>
      </c>
      <c r="F85" s="28" t="s">
        <v>10</v>
      </c>
      <c r="G85" s="80">
        <f>SUM(G79:G84)</f>
        <v>675000</v>
      </c>
      <c r="H85" s="81"/>
      <c r="I85" s="80" t="s">
        <v>10</v>
      </c>
      <c r="J85" s="81"/>
      <c r="K85" s="99">
        <f>SUM(K79:K84)</f>
        <v>540000</v>
      </c>
      <c r="L85" s="100"/>
      <c r="M85" s="2"/>
      <c r="N85" s="2"/>
      <c r="O85" s="2"/>
      <c r="P85" s="2"/>
    </row>
    <row r="86" spans="1:16" ht="17.25" x14ac:dyDescent="0.3">
      <c r="A86" s="15"/>
      <c r="B86" s="15"/>
      <c r="C86" s="15"/>
      <c r="D86" s="16"/>
      <c r="E86" s="16"/>
      <c r="F86" s="17"/>
      <c r="G86" s="17"/>
      <c r="H86" s="17"/>
      <c r="I86" s="17"/>
      <c r="J86" s="17"/>
      <c r="K86" s="18"/>
      <c r="L86" s="18"/>
      <c r="M86" s="2"/>
      <c r="N86" s="2"/>
      <c r="O86" s="2"/>
      <c r="P86" s="2"/>
    </row>
    <row r="87" spans="1:16" x14ac:dyDescent="0.25">
      <c r="A87" s="123" t="s">
        <v>109</v>
      </c>
      <c r="B87" s="123"/>
      <c r="C87" s="123"/>
      <c r="D87" s="123"/>
      <c r="E87" s="123"/>
      <c r="F87" s="123"/>
      <c r="G87" s="123"/>
      <c r="H87" s="123"/>
      <c r="I87" s="123"/>
      <c r="J87" s="123"/>
      <c r="K87" s="123"/>
      <c r="L87" s="123"/>
    </row>
    <row r="88" spans="1:16" ht="18.75" customHeight="1" x14ac:dyDescent="0.3">
      <c r="A88" s="80" t="s">
        <v>11</v>
      </c>
      <c r="B88" s="101"/>
      <c r="C88" s="81"/>
      <c r="D88" s="80" t="s">
        <v>12</v>
      </c>
      <c r="E88" s="81"/>
      <c r="F88" s="125" t="s">
        <v>11</v>
      </c>
      <c r="G88" s="125"/>
      <c r="H88" s="125"/>
      <c r="I88" s="128" t="s">
        <v>12</v>
      </c>
      <c r="J88" s="129"/>
      <c r="K88" s="2"/>
      <c r="L88" s="2"/>
      <c r="M88" s="2"/>
      <c r="N88" s="2"/>
      <c r="O88" s="2"/>
    </row>
    <row r="89" spans="1:16" ht="17.25" x14ac:dyDescent="0.3">
      <c r="A89" s="63" t="s">
        <v>110</v>
      </c>
      <c r="B89" s="64"/>
      <c r="C89" s="65"/>
      <c r="D89" s="80">
        <v>0</v>
      </c>
      <c r="E89" s="81"/>
      <c r="F89" s="63" t="s">
        <v>112</v>
      </c>
      <c r="G89" s="64"/>
      <c r="H89" s="65"/>
      <c r="I89" s="112">
        <v>10000</v>
      </c>
      <c r="J89" s="113"/>
      <c r="K89" s="2"/>
      <c r="L89" s="2"/>
      <c r="M89" s="2"/>
      <c r="N89" s="2"/>
      <c r="O89" s="2"/>
    </row>
    <row r="90" spans="1:16" ht="17.25" x14ac:dyDescent="0.3">
      <c r="A90" s="63" t="s">
        <v>14</v>
      </c>
      <c r="B90" s="64"/>
      <c r="C90" s="65"/>
      <c r="D90" s="80">
        <v>20000</v>
      </c>
      <c r="E90" s="81"/>
      <c r="F90" s="66" t="s">
        <v>13</v>
      </c>
      <c r="G90" s="66"/>
      <c r="H90" s="66"/>
      <c r="I90" s="112">
        <v>8000</v>
      </c>
      <c r="J90" s="113"/>
      <c r="K90" s="2"/>
      <c r="L90" s="2"/>
      <c r="M90" s="2"/>
      <c r="N90" s="2"/>
      <c r="O90" s="2"/>
    </row>
    <row r="91" spans="1:16" ht="17.25" x14ac:dyDescent="0.3">
      <c r="A91" s="63" t="s">
        <v>111</v>
      </c>
      <c r="B91" s="64"/>
      <c r="C91" s="65"/>
      <c r="D91" s="80">
        <v>800</v>
      </c>
      <c r="E91" s="81"/>
      <c r="F91" s="66" t="s">
        <v>140</v>
      </c>
      <c r="G91" s="66"/>
      <c r="H91" s="66"/>
      <c r="I91" s="112">
        <v>4125</v>
      </c>
      <c r="J91" s="113"/>
      <c r="K91" s="2"/>
      <c r="L91" s="2"/>
      <c r="M91" s="2"/>
      <c r="N91" s="2"/>
      <c r="O91" s="2"/>
    </row>
    <row r="92" spans="1:16" ht="17.25" customHeight="1" x14ac:dyDescent="0.3">
      <c r="A92" s="63"/>
      <c r="B92" s="64"/>
      <c r="C92" s="65"/>
      <c r="D92" s="80"/>
      <c r="E92" s="81"/>
      <c r="F92" s="80" t="s">
        <v>6</v>
      </c>
      <c r="G92" s="101"/>
      <c r="H92" s="81"/>
      <c r="I92" s="80">
        <f>SUM(D89:E92)+SUM(I89:J91)</f>
        <v>42925</v>
      </c>
      <c r="J92" s="81"/>
      <c r="K92" s="2"/>
      <c r="L92" s="2"/>
      <c r="M92" s="2"/>
      <c r="N92" s="2"/>
      <c r="O92" s="2"/>
    </row>
    <row r="93" spans="1:16" ht="17.25" x14ac:dyDescent="0.3">
      <c r="A93" s="3"/>
      <c r="B93" s="3"/>
      <c r="C93" s="3"/>
      <c r="D93" s="7"/>
      <c r="E93" s="7"/>
      <c r="F93" s="7"/>
      <c r="G93" s="7"/>
      <c r="H93" s="2"/>
      <c r="I93" s="2"/>
      <c r="J93" s="2"/>
      <c r="K93" s="2"/>
      <c r="L93" s="2"/>
    </row>
    <row r="94" spans="1:16" ht="18.75" x14ac:dyDescent="0.25">
      <c r="A94" s="107" t="s">
        <v>32</v>
      </c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107"/>
    </row>
    <row r="95" spans="1:16" ht="16.5" x14ac:dyDescent="0.25">
      <c r="A95" s="134"/>
      <c r="B95" s="134"/>
      <c r="C95" s="134"/>
      <c r="D95" s="134"/>
      <c r="E95" s="134"/>
      <c r="F95" s="134"/>
      <c r="G95" s="134"/>
      <c r="H95" s="134"/>
      <c r="I95" s="134"/>
      <c r="J95" s="134"/>
      <c r="K95" s="134"/>
      <c r="L95" s="134"/>
    </row>
    <row r="96" spans="1:16" ht="16.5" x14ac:dyDescent="0.25">
      <c r="A96" s="3" t="s">
        <v>15</v>
      </c>
      <c r="B96" s="45" t="s">
        <v>70</v>
      </c>
      <c r="C96" s="45" t="s">
        <v>71</v>
      </c>
      <c r="D96" s="45" t="s">
        <v>72</v>
      </c>
      <c r="E96" s="45" t="s">
        <v>73</v>
      </c>
      <c r="F96" s="45" t="s">
        <v>74</v>
      </c>
      <c r="G96" s="45" t="s">
        <v>75</v>
      </c>
      <c r="H96" s="45" t="s">
        <v>64</v>
      </c>
      <c r="I96" s="45" t="s">
        <v>65</v>
      </c>
      <c r="J96" s="45" t="s">
        <v>66</v>
      </c>
      <c r="K96" s="45" t="s">
        <v>67</v>
      </c>
      <c r="L96" s="45" t="s">
        <v>68</v>
      </c>
      <c r="M96" s="45" t="s">
        <v>69</v>
      </c>
      <c r="N96" s="30"/>
    </row>
    <row r="97" spans="1:14" ht="17.25" x14ac:dyDescent="0.25">
      <c r="A97" s="3" t="s">
        <v>16</v>
      </c>
      <c r="B97" s="12">
        <v>0.5</v>
      </c>
      <c r="C97" s="12">
        <v>0.8</v>
      </c>
      <c r="D97" s="12">
        <v>1</v>
      </c>
      <c r="E97" s="12">
        <v>1</v>
      </c>
      <c r="F97" s="12">
        <v>0.8</v>
      </c>
      <c r="G97" s="12">
        <v>0.8</v>
      </c>
      <c r="H97" s="12">
        <v>0.8</v>
      </c>
      <c r="I97" s="12">
        <v>1</v>
      </c>
      <c r="J97" s="12">
        <v>1</v>
      </c>
      <c r="K97" s="12">
        <v>1</v>
      </c>
      <c r="L97" s="12">
        <v>1</v>
      </c>
      <c r="M97" s="12">
        <v>1</v>
      </c>
      <c r="N97" s="30"/>
    </row>
    <row r="98" spans="1:14" ht="48" customHeight="1" x14ac:dyDescent="0.25">
      <c r="A98" s="24" t="s">
        <v>17</v>
      </c>
      <c r="B98" s="24" t="s">
        <v>34</v>
      </c>
      <c r="C98" s="24" t="s">
        <v>35</v>
      </c>
      <c r="D98" s="24" t="s">
        <v>36</v>
      </c>
      <c r="E98" s="24" t="s">
        <v>42</v>
      </c>
      <c r="F98" s="24" t="s">
        <v>37</v>
      </c>
      <c r="G98" s="24" t="s">
        <v>38</v>
      </c>
      <c r="H98" s="24" t="s">
        <v>39</v>
      </c>
      <c r="I98" s="24" t="s">
        <v>40</v>
      </c>
      <c r="J98" s="24" t="s">
        <v>150</v>
      </c>
      <c r="K98" s="24" t="s">
        <v>43</v>
      </c>
      <c r="L98" s="24" t="s">
        <v>41</v>
      </c>
      <c r="M98" s="24" t="s">
        <v>61</v>
      </c>
      <c r="N98" s="24" t="s">
        <v>6</v>
      </c>
    </row>
    <row r="99" spans="1:14" x14ac:dyDescent="0.25">
      <c r="A99" s="49" t="s">
        <v>18</v>
      </c>
      <c r="B99" s="22">
        <f t="shared" ref="B99:M99" si="5">$G85*B97</f>
        <v>337500</v>
      </c>
      <c r="C99" s="22">
        <f t="shared" si="5"/>
        <v>540000</v>
      </c>
      <c r="D99" s="22">
        <f t="shared" si="5"/>
        <v>675000</v>
      </c>
      <c r="E99" s="22">
        <f t="shared" si="5"/>
        <v>675000</v>
      </c>
      <c r="F99" s="22">
        <f t="shared" si="5"/>
        <v>540000</v>
      </c>
      <c r="G99" s="22">
        <f t="shared" si="5"/>
        <v>540000</v>
      </c>
      <c r="H99" s="22">
        <f t="shared" si="5"/>
        <v>540000</v>
      </c>
      <c r="I99" s="22">
        <f t="shared" si="5"/>
        <v>675000</v>
      </c>
      <c r="J99" s="22">
        <f t="shared" si="5"/>
        <v>675000</v>
      </c>
      <c r="K99" s="22">
        <f t="shared" si="5"/>
        <v>675000</v>
      </c>
      <c r="L99" s="22">
        <f t="shared" si="5"/>
        <v>675000</v>
      </c>
      <c r="M99" s="22">
        <f t="shared" si="5"/>
        <v>675000</v>
      </c>
      <c r="N99" s="31">
        <f>SUM(B99:M99)</f>
        <v>7222500</v>
      </c>
    </row>
    <row r="100" spans="1:14" x14ac:dyDescent="0.25">
      <c r="A100" s="49" t="s">
        <v>19</v>
      </c>
      <c r="B100" s="22">
        <f>SUM(B101:B113)</f>
        <v>321650</v>
      </c>
      <c r="C100" s="22">
        <f t="shared" ref="C100:M100" si="6">SUM(C101:C113)</f>
        <v>485850</v>
      </c>
      <c r="D100" s="22">
        <f t="shared" si="6"/>
        <v>595850</v>
      </c>
      <c r="E100" s="22">
        <f t="shared" si="6"/>
        <v>595850</v>
      </c>
      <c r="F100" s="22">
        <f t="shared" si="6"/>
        <v>485850</v>
      </c>
      <c r="G100" s="22">
        <f t="shared" si="6"/>
        <v>485850</v>
      </c>
      <c r="H100" s="22">
        <f t="shared" si="6"/>
        <v>485850</v>
      </c>
      <c r="I100" s="22">
        <f t="shared" si="6"/>
        <v>595850</v>
      </c>
      <c r="J100" s="22">
        <f t="shared" si="6"/>
        <v>595850</v>
      </c>
      <c r="K100" s="22">
        <f t="shared" si="6"/>
        <v>595850</v>
      </c>
      <c r="L100" s="22">
        <f t="shared" si="6"/>
        <v>595850</v>
      </c>
      <c r="M100" s="22">
        <f t="shared" si="6"/>
        <v>595850</v>
      </c>
      <c r="N100" s="31">
        <f t="shared" ref="N100:N117" si="7">SUM(B100:M100)</f>
        <v>6436000</v>
      </c>
    </row>
    <row r="101" spans="1:14" x14ac:dyDescent="0.25">
      <c r="A101" s="50" t="s">
        <v>76</v>
      </c>
      <c r="B101" s="22">
        <f>$K85*B97</f>
        <v>270000</v>
      </c>
      <c r="C101" s="22">
        <f t="shared" ref="C101:M101" si="8">$K85*C97</f>
        <v>432000</v>
      </c>
      <c r="D101" s="22">
        <f t="shared" si="8"/>
        <v>540000</v>
      </c>
      <c r="E101" s="22">
        <f t="shared" si="8"/>
        <v>540000</v>
      </c>
      <c r="F101" s="22">
        <f t="shared" si="8"/>
        <v>432000</v>
      </c>
      <c r="G101" s="22">
        <f t="shared" si="8"/>
        <v>432000</v>
      </c>
      <c r="H101" s="22">
        <f t="shared" si="8"/>
        <v>432000</v>
      </c>
      <c r="I101" s="22">
        <f t="shared" si="8"/>
        <v>540000</v>
      </c>
      <c r="J101" s="22">
        <f t="shared" si="8"/>
        <v>540000</v>
      </c>
      <c r="K101" s="22">
        <f t="shared" si="8"/>
        <v>540000</v>
      </c>
      <c r="L101" s="22">
        <f t="shared" si="8"/>
        <v>540000</v>
      </c>
      <c r="M101" s="22">
        <f t="shared" si="8"/>
        <v>540000</v>
      </c>
      <c r="N101" s="31">
        <f t="shared" ref="N101" si="9">SUM(B101:M101)</f>
        <v>5778000</v>
      </c>
    </row>
    <row r="102" spans="1:14" x14ac:dyDescent="0.25">
      <c r="A102" s="50" t="str">
        <f>A89</f>
        <v>Аренда помещения</v>
      </c>
      <c r="B102" s="22">
        <f>$D89</f>
        <v>0</v>
      </c>
      <c r="C102" s="22">
        <f t="shared" ref="C102:M102" si="10">$D89</f>
        <v>0</v>
      </c>
      <c r="D102" s="22">
        <f t="shared" si="10"/>
        <v>0</v>
      </c>
      <c r="E102" s="22">
        <f t="shared" si="10"/>
        <v>0</v>
      </c>
      <c r="F102" s="22">
        <f t="shared" si="10"/>
        <v>0</v>
      </c>
      <c r="G102" s="22">
        <f t="shared" si="10"/>
        <v>0</v>
      </c>
      <c r="H102" s="22">
        <f t="shared" si="10"/>
        <v>0</v>
      </c>
      <c r="I102" s="22">
        <f t="shared" si="10"/>
        <v>0</v>
      </c>
      <c r="J102" s="22">
        <f t="shared" si="10"/>
        <v>0</v>
      </c>
      <c r="K102" s="22">
        <f t="shared" si="10"/>
        <v>0</v>
      </c>
      <c r="L102" s="22">
        <f t="shared" si="10"/>
        <v>0</v>
      </c>
      <c r="M102" s="22">
        <f t="shared" si="10"/>
        <v>0</v>
      </c>
      <c r="N102" s="31">
        <f t="shared" si="7"/>
        <v>0</v>
      </c>
    </row>
    <row r="103" spans="1:14" ht="16.5" customHeight="1" x14ac:dyDescent="0.25">
      <c r="A103" s="50" t="str">
        <f>A90</f>
        <v>Транспортные расходы</v>
      </c>
      <c r="B103" s="22">
        <f t="shared" ref="B103:M105" si="11">$D90</f>
        <v>20000</v>
      </c>
      <c r="C103" s="22">
        <f t="shared" si="11"/>
        <v>20000</v>
      </c>
      <c r="D103" s="22">
        <f t="shared" si="11"/>
        <v>20000</v>
      </c>
      <c r="E103" s="22">
        <f t="shared" si="11"/>
        <v>20000</v>
      </c>
      <c r="F103" s="22">
        <f t="shared" si="11"/>
        <v>20000</v>
      </c>
      <c r="G103" s="22">
        <f t="shared" si="11"/>
        <v>20000</v>
      </c>
      <c r="H103" s="22">
        <f t="shared" si="11"/>
        <v>20000</v>
      </c>
      <c r="I103" s="22">
        <f t="shared" si="11"/>
        <v>20000</v>
      </c>
      <c r="J103" s="22">
        <f t="shared" si="11"/>
        <v>20000</v>
      </c>
      <c r="K103" s="22">
        <f t="shared" si="11"/>
        <v>20000</v>
      </c>
      <c r="L103" s="22">
        <f t="shared" si="11"/>
        <v>20000</v>
      </c>
      <c r="M103" s="22">
        <f t="shared" si="11"/>
        <v>20000</v>
      </c>
      <c r="N103" s="31">
        <f t="shared" ref="N103:N105" si="12">SUM(B103:M103)</f>
        <v>240000</v>
      </c>
    </row>
    <row r="104" spans="1:14" ht="19.5" hidden="1" customHeight="1" x14ac:dyDescent="0.25">
      <c r="A104" s="50" t="str">
        <f>A87</f>
        <v>Ежемесячные затраты:</v>
      </c>
      <c r="B104" s="22">
        <f t="shared" si="11"/>
        <v>800</v>
      </c>
      <c r="C104" s="22">
        <f t="shared" ref="C104:M104" si="13">$D87</f>
        <v>0</v>
      </c>
      <c r="D104" s="22">
        <f t="shared" si="13"/>
        <v>0</v>
      </c>
      <c r="E104" s="22">
        <f t="shared" si="13"/>
        <v>0</v>
      </c>
      <c r="F104" s="22">
        <f t="shared" si="13"/>
        <v>0</v>
      </c>
      <c r="G104" s="22">
        <f t="shared" si="13"/>
        <v>0</v>
      </c>
      <c r="H104" s="22">
        <f t="shared" si="13"/>
        <v>0</v>
      </c>
      <c r="I104" s="22">
        <f t="shared" si="13"/>
        <v>0</v>
      </c>
      <c r="J104" s="22">
        <f t="shared" si="13"/>
        <v>0</v>
      </c>
      <c r="K104" s="22">
        <f t="shared" si="13"/>
        <v>0</v>
      </c>
      <c r="L104" s="22">
        <f t="shared" si="13"/>
        <v>0</v>
      </c>
      <c r="M104" s="22">
        <f t="shared" si="13"/>
        <v>0</v>
      </c>
      <c r="N104" s="31">
        <f t="shared" si="12"/>
        <v>800</v>
      </c>
    </row>
    <row r="105" spans="1:14" ht="25.5" hidden="1" x14ac:dyDescent="0.25">
      <c r="A105" s="50" t="str">
        <f>A88</f>
        <v>Наименование</v>
      </c>
      <c r="B105" s="22">
        <f t="shared" si="11"/>
        <v>0</v>
      </c>
      <c r="C105" s="22" t="str">
        <f t="shared" ref="C105:M105" si="14">$D88</f>
        <v>Руб./мес.</v>
      </c>
      <c r="D105" s="22" t="str">
        <f t="shared" si="14"/>
        <v>Руб./мес.</v>
      </c>
      <c r="E105" s="22" t="str">
        <f t="shared" si="14"/>
        <v>Руб./мес.</v>
      </c>
      <c r="F105" s="22" t="str">
        <f t="shared" si="14"/>
        <v>Руб./мес.</v>
      </c>
      <c r="G105" s="22" t="str">
        <f t="shared" si="14"/>
        <v>Руб./мес.</v>
      </c>
      <c r="H105" s="22" t="str">
        <f t="shared" si="14"/>
        <v>Руб./мес.</v>
      </c>
      <c r="I105" s="22" t="str">
        <f t="shared" si="14"/>
        <v>Руб./мес.</v>
      </c>
      <c r="J105" s="22" t="str">
        <f t="shared" si="14"/>
        <v>Руб./мес.</v>
      </c>
      <c r="K105" s="22" t="str">
        <f t="shared" si="14"/>
        <v>Руб./мес.</v>
      </c>
      <c r="L105" s="22" t="str">
        <f t="shared" si="14"/>
        <v>Руб./мес.</v>
      </c>
      <c r="M105" s="22" t="str">
        <f t="shared" si="14"/>
        <v>Руб./мес.</v>
      </c>
      <c r="N105" s="31">
        <f t="shared" si="12"/>
        <v>0</v>
      </c>
    </row>
    <row r="106" spans="1:14" ht="15.75" customHeight="1" x14ac:dyDescent="0.25">
      <c r="A106" s="50" t="str">
        <f>A91</f>
        <v>Банковское обслуживание</v>
      </c>
      <c r="B106" s="22">
        <f>$D91</f>
        <v>800</v>
      </c>
      <c r="C106" s="22">
        <f t="shared" ref="C106:M106" si="15">$D91</f>
        <v>800</v>
      </c>
      <c r="D106" s="22">
        <f t="shared" si="15"/>
        <v>800</v>
      </c>
      <c r="E106" s="22">
        <f t="shared" si="15"/>
        <v>800</v>
      </c>
      <c r="F106" s="22">
        <f t="shared" si="15"/>
        <v>800</v>
      </c>
      <c r="G106" s="22">
        <f t="shared" si="15"/>
        <v>800</v>
      </c>
      <c r="H106" s="22">
        <f t="shared" si="15"/>
        <v>800</v>
      </c>
      <c r="I106" s="22">
        <f t="shared" si="15"/>
        <v>800</v>
      </c>
      <c r="J106" s="22">
        <f t="shared" si="15"/>
        <v>800</v>
      </c>
      <c r="K106" s="22">
        <f t="shared" si="15"/>
        <v>800</v>
      </c>
      <c r="L106" s="22">
        <f t="shared" si="15"/>
        <v>800</v>
      </c>
      <c r="M106" s="22">
        <f t="shared" si="15"/>
        <v>800</v>
      </c>
      <c r="N106" s="31">
        <f t="shared" si="7"/>
        <v>9600</v>
      </c>
    </row>
    <row r="107" spans="1:14" ht="19.5" hidden="1" customHeight="1" x14ac:dyDescent="0.25">
      <c r="A107" s="50" t="str">
        <f>A91</f>
        <v>Банковское обслуживание</v>
      </c>
      <c r="B107" s="22">
        <f t="shared" ref="B107:M107" si="16">$D91</f>
        <v>800</v>
      </c>
      <c r="C107" s="22">
        <f t="shared" si="16"/>
        <v>800</v>
      </c>
      <c r="D107" s="22">
        <f t="shared" si="16"/>
        <v>800</v>
      </c>
      <c r="E107" s="22">
        <f t="shared" si="16"/>
        <v>800</v>
      </c>
      <c r="F107" s="22">
        <f t="shared" si="16"/>
        <v>800</v>
      </c>
      <c r="G107" s="22">
        <f t="shared" si="16"/>
        <v>800</v>
      </c>
      <c r="H107" s="22">
        <f t="shared" si="16"/>
        <v>800</v>
      </c>
      <c r="I107" s="22">
        <f t="shared" si="16"/>
        <v>800</v>
      </c>
      <c r="J107" s="22">
        <f t="shared" si="16"/>
        <v>800</v>
      </c>
      <c r="K107" s="22">
        <f t="shared" si="16"/>
        <v>800</v>
      </c>
      <c r="L107" s="22">
        <f t="shared" si="16"/>
        <v>800</v>
      </c>
      <c r="M107" s="22">
        <f t="shared" si="16"/>
        <v>800</v>
      </c>
      <c r="N107" s="31">
        <f t="shared" si="7"/>
        <v>9600</v>
      </c>
    </row>
    <row r="108" spans="1:14" hidden="1" x14ac:dyDescent="0.25">
      <c r="A108" s="50">
        <f>A92</f>
        <v>0</v>
      </c>
      <c r="B108" s="22">
        <f t="shared" ref="B108:M108" si="17">$D92</f>
        <v>0</v>
      </c>
      <c r="C108" s="22">
        <f t="shared" si="17"/>
        <v>0</v>
      </c>
      <c r="D108" s="22">
        <f t="shared" si="17"/>
        <v>0</v>
      </c>
      <c r="E108" s="22">
        <f t="shared" si="17"/>
        <v>0</v>
      </c>
      <c r="F108" s="22">
        <f t="shared" si="17"/>
        <v>0</v>
      </c>
      <c r="G108" s="22">
        <f t="shared" si="17"/>
        <v>0</v>
      </c>
      <c r="H108" s="22">
        <f t="shared" si="17"/>
        <v>0</v>
      </c>
      <c r="I108" s="22">
        <f t="shared" si="17"/>
        <v>0</v>
      </c>
      <c r="J108" s="22">
        <f t="shared" si="17"/>
        <v>0</v>
      </c>
      <c r="K108" s="22">
        <f t="shared" si="17"/>
        <v>0</v>
      </c>
      <c r="L108" s="22">
        <f t="shared" si="17"/>
        <v>0</v>
      </c>
      <c r="M108" s="22">
        <f t="shared" si="17"/>
        <v>0</v>
      </c>
      <c r="N108" s="31">
        <f t="shared" si="7"/>
        <v>0</v>
      </c>
    </row>
    <row r="109" spans="1:14" ht="14.25" customHeight="1" x14ac:dyDescent="0.25">
      <c r="A109" s="50" t="str">
        <f>F89</f>
        <v>Коммунальные платежи</v>
      </c>
      <c r="B109" s="22">
        <f>$I89*B97</f>
        <v>5000</v>
      </c>
      <c r="C109" s="22">
        <f t="shared" ref="C109:M109" si="18">$I89*C97</f>
        <v>8000</v>
      </c>
      <c r="D109" s="22">
        <f t="shared" si="18"/>
        <v>10000</v>
      </c>
      <c r="E109" s="22">
        <f t="shared" si="18"/>
        <v>10000</v>
      </c>
      <c r="F109" s="22">
        <f t="shared" si="18"/>
        <v>8000</v>
      </c>
      <c r="G109" s="22">
        <f t="shared" si="18"/>
        <v>8000</v>
      </c>
      <c r="H109" s="22">
        <f t="shared" si="18"/>
        <v>8000</v>
      </c>
      <c r="I109" s="22">
        <f t="shared" si="18"/>
        <v>10000</v>
      </c>
      <c r="J109" s="22">
        <f t="shared" si="18"/>
        <v>10000</v>
      </c>
      <c r="K109" s="22">
        <f t="shared" si="18"/>
        <v>10000</v>
      </c>
      <c r="L109" s="22">
        <f t="shared" si="18"/>
        <v>10000</v>
      </c>
      <c r="M109" s="22">
        <f t="shared" si="18"/>
        <v>10000</v>
      </c>
      <c r="N109" s="31">
        <f t="shared" si="7"/>
        <v>107000</v>
      </c>
    </row>
    <row r="110" spans="1:14" ht="15" customHeight="1" x14ac:dyDescent="0.25">
      <c r="A110" s="50" t="str">
        <f>F90</f>
        <v>Реклама</v>
      </c>
      <c r="B110" s="22">
        <f t="shared" ref="B110:M111" si="19">$I90</f>
        <v>8000</v>
      </c>
      <c r="C110" s="22">
        <f t="shared" si="19"/>
        <v>8000</v>
      </c>
      <c r="D110" s="22">
        <f t="shared" si="19"/>
        <v>8000</v>
      </c>
      <c r="E110" s="22">
        <f t="shared" si="19"/>
        <v>8000</v>
      </c>
      <c r="F110" s="22">
        <f t="shared" si="19"/>
        <v>8000</v>
      </c>
      <c r="G110" s="22">
        <f t="shared" si="19"/>
        <v>8000</v>
      </c>
      <c r="H110" s="22">
        <f t="shared" si="19"/>
        <v>8000</v>
      </c>
      <c r="I110" s="22">
        <f t="shared" si="19"/>
        <v>8000</v>
      </c>
      <c r="J110" s="22">
        <f t="shared" si="19"/>
        <v>8000</v>
      </c>
      <c r="K110" s="22">
        <f t="shared" si="19"/>
        <v>8000</v>
      </c>
      <c r="L110" s="22">
        <f t="shared" si="19"/>
        <v>8000</v>
      </c>
      <c r="M110" s="22">
        <f t="shared" si="19"/>
        <v>8000</v>
      </c>
      <c r="N110" s="31">
        <f t="shared" ref="N110" si="20">SUM(B110:M110)</f>
        <v>96000</v>
      </c>
    </row>
    <row r="111" spans="1:14" x14ac:dyDescent="0.25">
      <c r="A111" s="50" t="str">
        <f>F91</f>
        <v>Страховые взносы</v>
      </c>
      <c r="B111" s="22">
        <f t="shared" si="19"/>
        <v>4125</v>
      </c>
      <c r="C111" s="22">
        <f t="shared" si="19"/>
        <v>4125</v>
      </c>
      <c r="D111" s="22">
        <f t="shared" si="19"/>
        <v>4125</v>
      </c>
      <c r="E111" s="22">
        <f t="shared" si="19"/>
        <v>4125</v>
      </c>
      <c r="F111" s="22">
        <f t="shared" si="19"/>
        <v>4125</v>
      </c>
      <c r="G111" s="22">
        <f t="shared" si="19"/>
        <v>4125</v>
      </c>
      <c r="H111" s="22">
        <f t="shared" si="19"/>
        <v>4125</v>
      </c>
      <c r="I111" s="22">
        <f t="shared" si="19"/>
        <v>4125</v>
      </c>
      <c r="J111" s="22">
        <f t="shared" si="19"/>
        <v>4125</v>
      </c>
      <c r="K111" s="22">
        <f t="shared" si="19"/>
        <v>4125</v>
      </c>
      <c r="L111" s="22">
        <f t="shared" si="19"/>
        <v>4125</v>
      </c>
      <c r="M111" s="22">
        <f t="shared" si="19"/>
        <v>4125</v>
      </c>
      <c r="N111" s="31">
        <f t="shared" si="7"/>
        <v>49500</v>
      </c>
    </row>
    <row r="112" spans="1:14" hidden="1" x14ac:dyDescent="0.25">
      <c r="A112" s="50" t="str">
        <f>F90</f>
        <v>Реклама</v>
      </c>
      <c r="B112" s="22">
        <f t="shared" ref="B112:M112" si="21">$I90</f>
        <v>8000</v>
      </c>
      <c r="C112" s="22">
        <f t="shared" si="21"/>
        <v>8000</v>
      </c>
      <c r="D112" s="22">
        <f t="shared" si="21"/>
        <v>8000</v>
      </c>
      <c r="E112" s="22">
        <f t="shared" si="21"/>
        <v>8000</v>
      </c>
      <c r="F112" s="22">
        <f t="shared" si="21"/>
        <v>8000</v>
      </c>
      <c r="G112" s="22">
        <f t="shared" si="21"/>
        <v>8000</v>
      </c>
      <c r="H112" s="22">
        <f t="shared" si="21"/>
        <v>8000</v>
      </c>
      <c r="I112" s="22">
        <f t="shared" si="21"/>
        <v>8000</v>
      </c>
      <c r="J112" s="22">
        <f t="shared" si="21"/>
        <v>8000</v>
      </c>
      <c r="K112" s="22">
        <f t="shared" si="21"/>
        <v>8000</v>
      </c>
      <c r="L112" s="22">
        <f t="shared" si="21"/>
        <v>8000</v>
      </c>
      <c r="M112" s="22">
        <f t="shared" si="21"/>
        <v>8000</v>
      </c>
      <c r="N112" s="31">
        <f t="shared" si="7"/>
        <v>96000</v>
      </c>
    </row>
    <row r="113" spans="1:14" hidden="1" x14ac:dyDescent="0.25">
      <c r="A113" s="50" t="str">
        <f>F91</f>
        <v>Страховые взносы</v>
      </c>
      <c r="B113" s="22">
        <f t="shared" ref="B113:M113" si="22">$I91</f>
        <v>4125</v>
      </c>
      <c r="C113" s="22">
        <f t="shared" si="22"/>
        <v>4125</v>
      </c>
      <c r="D113" s="22">
        <f t="shared" si="22"/>
        <v>4125</v>
      </c>
      <c r="E113" s="22">
        <f t="shared" si="22"/>
        <v>4125</v>
      </c>
      <c r="F113" s="22">
        <f t="shared" si="22"/>
        <v>4125</v>
      </c>
      <c r="G113" s="22">
        <f t="shared" si="22"/>
        <v>4125</v>
      </c>
      <c r="H113" s="22">
        <f t="shared" si="22"/>
        <v>4125</v>
      </c>
      <c r="I113" s="22">
        <f t="shared" si="22"/>
        <v>4125</v>
      </c>
      <c r="J113" s="22">
        <f t="shared" si="22"/>
        <v>4125</v>
      </c>
      <c r="K113" s="22">
        <f t="shared" si="22"/>
        <v>4125</v>
      </c>
      <c r="L113" s="22">
        <f t="shared" si="22"/>
        <v>4125</v>
      </c>
      <c r="M113" s="22">
        <f t="shared" si="22"/>
        <v>4125</v>
      </c>
      <c r="N113" s="31">
        <f t="shared" si="7"/>
        <v>49500</v>
      </c>
    </row>
    <row r="114" spans="1:14" x14ac:dyDescent="0.25">
      <c r="A114" s="49" t="s">
        <v>20</v>
      </c>
      <c r="B114" s="22">
        <f t="shared" ref="B114:M114" si="23">SUM(B115:B116)</f>
        <v>4000</v>
      </c>
      <c r="C114" s="22">
        <f t="shared" si="23"/>
        <v>4000</v>
      </c>
      <c r="D114" s="22">
        <f t="shared" si="23"/>
        <v>4000</v>
      </c>
      <c r="E114" s="22">
        <f t="shared" si="23"/>
        <v>4000</v>
      </c>
      <c r="F114" s="22">
        <f t="shared" si="23"/>
        <v>4000</v>
      </c>
      <c r="G114" s="22">
        <f t="shared" si="23"/>
        <v>4000</v>
      </c>
      <c r="H114" s="22">
        <f t="shared" si="23"/>
        <v>4000</v>
      </c>
      <c r="I114" s="22">
        <f t="shared" si="23"/>
        <v>4000</v>
      </c>
      <c r="J114" s="22">
        <f t="shared" si="23"/>
        <v>4000</v>
      </c>
      <c r="K114" s="22">
        <f t="shared" si="23"/>
        <v>4000</v>
      </c>
      <c r="L114" s="22">
        <f t="shared" si="23"/>
        <v>4000</v>
      </c>
      <c r="M114" s="22">
        <f t="shared" si="23"/>
        <v>4000</v>
      </c>
      <c r="N114" s="31">
        <f t="shared" si="7"/>
        <v>48000</v>
      </c>
    </row>
    <row r="115" spans="1:14" x14ac:dyDescent="0.25">
      <c r="A115" s="50" t="s">
        <v>141</v>
      </c>
      <c r="B115" s="22">
        <v>4000</v>
      </c>
      <c r="C115" s="22">
        <v>4000</v>
      </c>
      <c r="D115" s="22">
        <v>4000</v>
      </c>
      <c r="E115" s="22">
        <v>4000</v>
      </c>
      <c r="F115" s="22">
        <v>4000</v>
      </c>
      <c r="G115" s="22">
        <v>4000</v>
      </c>
      <c r="H115" s="22">
        <v>4000</v>
      </c>
      <c r="I115" s="22">
        <v>4000</v>
      </c>
      <c r="J115" s="22">
        <v>4000</v>
      </c>
      <c r="K115" s="22">
        <v>4000</v>
      </c>
      <c r="L115" s="22">
        <v>4000</v>
      </c>
      <c r="M115" s="22">
        <v>4000</v>
      </c>
      <c r="N115" s="31">
        <f t="shared" si="7"/>
        <v>48000</v>
      </c>
    </row>
    <row r="116" spans="1:14" hidden="1" x14ac:dyDescent="0.25">
      <c r="A116" s="50" t="s">
        <v>46</v>
      </c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31"/>
      <c r="N116" s="31">
        <f t="shared" si="7"/>
        <v>0</v>
      </c>
    </row>
    <row r="117" spans="1:14" x14ac:dyDescent="0.25">
      <c r="A117" s="49" t="s">
        <v>21</v>
      </c>
      <c r="B117" s="22">
        <f t="shared" ref="B117:M117" si="24">B99-B100-B114</f>
        <v>11850</v>
      </c>
      <c r="C117" s="22">
        <f t="shared" si="24"/>
        <v>50150</v>
      </c>
      <c r="D117" s="22">
        <f t="shared" si="24"/>
        <v>75150</v>
      </c>
      <c r="E117" s="22">
        <f t="shared" si="24"/>
        <v>75150</v>
      </c>
      <c r="F117" s="22">
        <f t="shared" si="24"/>
        <v>50150</v>
      </c>
      <c r="G117" s="22">
        <f t="shared" si="24"/>
        <v>50150</v>
      </c>
      <c r="H117" s="22">
        <f t="shared" si="24"/>
        <v>50150</v>
      </c>
      <c r="I117" s="22">
        <f t="shared" si="24"/>
        <v>75150</v>
      </c>
      <c r="J117" s="22">
        <f t="shared" si="24"/>
        <v>75150</v>
      </c>
      <c r="K117" s="22">
        <f t="shared" si="24"/>
        <v>75150</v>
      </c>
      <c r="L117" s="22">
        <f t="shared" si="24"/>
        <v>75150</v>
      </c>
      <c r="M117" s="22">
        <f t="shared" si="24"/>
        <v>75150</v>
      </c>
      <c r="N117" s="31">
        <f t="shared" si="7"/>
        <v>738500</v>
      </c>
    </row>
    <row r="118" spans="1:14" ht="29.25" customHeight="1" x14ac:dyDescent="0.25">
      <c r="A118" s="51">
        <f>-E52</f>
        <v>-351000</v>
      </c>
      <c r="B118" s="23">
        <f>A118+B117</f>
        <v>-339150</v>
      </c>
      <c r="C118" s="23">
        <f t="shared" ref="C118:M118" si="25">B118+C117</f>
        <v>-289000</v>
      </c>
      <c r="D118" s="23">
        <f t="shared" si="25"/>
        <v>-213850</v>
      </c>
      <c r="E118" s="23">
        <f t="shared" si="25"/>
        <v>-138700</v>
      </c>
      <c r="F118" s="23">
        <f t="shared" si="25"/>
        <v>-88550</v>
      </c>
      <c r="G118" s="23">
        <f t="shared" si="25"/>
        <v>-38400</v>
      </c>
      <c r="H118" s="23">
        <f t="shared" si="25"/>
        <v>11750</v>
      </c>
      <c r="I118" s="23">
        <f t="shared" si="25"/>
        <v>86900</v>
      </c>
      <c r="J118" s="23">
        <f t="shared" si="25"/>
        <v>162050</v>
      </c>
      <c r="K118" s="23">
        <f t="shared" si="25"/>
        <v>237200</v>
      </c>
      <c r="L118" s="23">
        <f t="shared" si="25"/>
        <v>312350</v>
      </c>
      <c r="M118" s="23">
        <f t="shared" si="25"/>
        <v>387500</v>
      </c>
      <c r="N118" s="31"/>
    </row>
    <row r="120" spans="1:14" ht="16.5" x14ac:dyDescent="0.25">
      <c r="A120" s="13" t="s">
        <v>22</v>
      </c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4"/>
      <c r="N120" s="14"/>
    </row>
    <row r="121" spans="1:14" ht="31.5" customHeight="1" x14ac:dyDescent="0.25">
      <c r="A121" s="22" t="s">
        <v>23</v>
      </c>
      <c r="B121" s="160" t="s">
        <v>33</v>
      </c>
      <c r="C121" s="161"/>
      <c r="D121" s="110" t="s">
        <v>24</v>
      </c>
      <c r="E121" s="110"/>
      <c r="F121" s="32"/>
      <c r="G121" s="110" t="s">
        <v>55</v>
      </c>
      <c r="H121" s="110"/>
      <c r="I121" s="110"/>
      <c r="J121" s="110"/>
      <c r="K121" s="110"/>
      <c r="L121" s="33" t="s">
        <v>56</v>
      </c>
      <c r="M121" s="110" t="s">
        <v>58</v>
      </c>
      <c r="N121" s="110"/>
    </row>
    <row r="122" spans="1:14" ht="18" customHeight="1" x14ac:dyDescent="0.25">
      <c r="A122" s="34" t="s">
        <v>25</v>
      </c>
      <c r="B122" s="116">
        <f>D122/12</f>
        <v>601875</v>
      </c>
      <c r="C122" s="117"/>
      <c r="D122" s="126">
        <f>N99</f>
        <v>7222500</v>
      </c>
      <c r="E122" s="127"/>
      <c r="F122" s="32"/>
      <c r="G122" s="148" t="s">
        <v>47</v>
      </c>
      <c r="H122" s="148"/>
      <c r="I122" s="148"/>
      <c r="J122" s="148"/>
      <c r="K122" s="148"/>
      <c r="L122" s="22" t="s">
        <v>52</v>
      </c>
      <c r="M122" s="110">
        <f>E52</f>
        <v>351000</v>
      </c>
      <c r="N122" s="110"/>
    </row>
    <row r="123" spans="1:14" x14ac:dyDescent="0.25">
      <c r="A123" s="34" t="s">
        <v>26</v>
      </c>
      <c r="B123" s="116">
        <f>D123/12</f>
        <v>481500</v>
      </c>
      <c r="C123" s="117"/>
      <c r="D123" s="126">
        <f>N101</f>
        <v>5778000</v>
      </c>
      <c r="E123" s="127"/>
      <c r="F123" s="32"/>
      <c r="G123" s="88" t="s">
        <v>48</v>
      </c>
      <c r="H123" s="88"/>
      <c r="I123" s="88"/>
      <c r="J123" s="88"/>
      <c r="K123" s="88"/>
      <c r="L123" s="22" t="s">
        <v>52</v>
      </c>
      <c r="M123" s="111">
        <f>B122</f>
        <v>601875</v>
      </c>
      <c r="N123" s="111"/>
    </row>
    <row r="124" spans="1:14" x14ac:dyDescent="0.25">
      <c r="A124" s="34" t="s">
        <v>27</v>
      </c>
      <c r="B124" s="116">
        <f t="shared" ref="B124:B126" si="26">D124/12</f>
        <v>54833.333333333336</v>
      </c>
      <c r="C124" s="117"/>
      <c r="D124" s="126">
        <f>N100-N101</f>
        <v>658000</v>
      </c>
      <c r="E124" s="127"/>
      <c r="F124" s="32"/>
      <c r="G124" s="88" t="s">
        <v>49</v>
      </c>
      <c r="H124" s="88"/>
      <c r="I124" s="88"/>
      <c r="J124" s="88"/>
      <c r="K124" s="88"/>
      <c r="L124" s="22" t="s">
        <v>52</v>
      </c>
      <c r="M124" s="111">
        <f>B123</f>
        <v>481500</v>
      </c>
      <c r="N124" s="111"/>
    </row>
    <row r="125" spans="1:14" ht="26.25" customHeight="1" x14ac:dyDescent="0.25">
      <c r="A125" s="34" t="s">
        <v>28</v>
      </c>
      <c r="B125" s="116">
        <f t="shared" si="26"/>
        <v>4000</v>
      </c>
      <c r="C125" s="117"/>
      <c r="D125" s="126">
        <f>N114</f>
        <v>48000</v>
      </c>
      <c r="E125" s="127"/>
      <c r="F125" s="32"/>
      <c r="G125" s="88" t="s">
        <v>57</v>
      </c>
      <c r="H125" s="88"/>
      <c r="I125" s="88"/>
      <c r="J125" s="88"/>
      <c r="K125" s="88"/>
      <c r="L125" s="22" t="s">
        <v>52</v>
      </c>
      <c r="M125" s="111">
        <f>B126</f>
        <v>61541.666666666664</v>
      </c>
      <c r="N125" s="111"/>
    </row>
    <row r="126" spans="1:14" ht="26.25" customHeight="1" x14ac:dyDescent="0.25">
      <c r="A126" s="34" t="s">
        <v>29</v>
      </c>
      <c r="B126" s="116">
        <f t="shared" si="26"/>
        <v>61541.666666666664</v>
      </c>
      <c r="C126" s="117"/>
      <c r="D126" s="126">
        <f>D122-D123-D124-D125</f>
        <v>738500</v>
      </c>
      <c r="E126" s="127"/>
      <c r="F126" s="32"/>
      <c r="G126" s="88" t="s">
        <v>50</v>
      </c>
      <c r="H126" s="88"/>
      <c r="I126" s="88"/>
      <c r="J126" s="88"/>
      <c r="K126" s="88"/>
      <c r="L126" s="22" t="s">
        <v>53</v>
      </c>
      <c r="M126" s="114">
        <v>6</v>
      </c>
      <c r="N126" s="115"/>
    </row>
    <row r="127" spans="1:14" x14ac:dyDescent="0.25">
      <c r="A127" s="36"/>
      <c r="B127" s="37"/>
      <c r="C127" s="37"/>
      <c r="D127" s="32"/>
      <c r="E127" s="32"/>
      <c r="F127" s="32"/>
      <c r="G127" s="35" t="s">
        <v>51</v>
      </c>
      <c r="H127" s="38"/>
      <c r="I127" s="39"/>
      <c r="J127" s="39"/>
      <c r="K127" s="40"/>
      <c r="L127" s="22" t="s">
        <v>54</v>
      </c>
      <c r="M127" s="109">
        <f>M125/M123</f>
        <v>0.10224991346486673</v>
      </c>
      <c r="N127" s="109"/>
    </row>
    <row r="128" spans="1:14" ht="17.25" x14ac:dyDescent="0.3">
      <c r="A128" s="5"/>
      <c r="B128" s="6"/>
      <c r="C128" s="6"/>
      <c r="D128" s="2"/>
      <c r="E128" s="2"/>
      <c r="F128" s="2"/>
      <c r="G128" s="8"/>
      <c r="H128" s="9"/>
      <c r="I128" s="9"/>
      <c r="J128" s="9"/>
      <c r="K128" s="9"/>
      <c r="L128" s="10"/>
      <c r="M128" s="11"/>
      <c r="N128" s="11"/>
    </row>
    <row r="129" spans="1:12" ht="17.25" x14ac:dyDescent="0.3">
      <c r="A129" s="54" t="s">
        <v>114</v>
      </c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ht="17.25" x14ac:dyDescent="0.3">
      <c r="A130" s="4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ht="17.25" x14ac:dyDescent="0.3">
      <c r="A131" s="31" t="s">
        <v>115</v>
      </c>
      <c r="B131" s="159" t="s">
        <v>3</v>
      </c>
      <c r="C131" s="89"/>
      <c r="D131" s="89" t="s">
        <v>116</v>
      </c>
      <c r="E131" s="89"/>
      <c r="F131" s="2"/>
      <c r="G131" s="2"/>
      <c r="H131" s="2"/>
      <c r="I131" s="2"/>
      <c r="J131" s="2"/>
      <c r="K131" s="2"/>
      <c r="L131" s="2"/>
    </row>
    <row r="132" spans="1:12" ht="17.25" x14ac:dyDescent="0.3">
      <c r="A132" s="55" t="s">
        <v>117</v>
      </c>
      <c r="B132" s="89">
        <v>350000</v>
      </c>
      <c r="C132" s="89"/>
      <c r="D132" s="92">
        <f>(B132/E52)*100</f>
        <v>99.715099715099726</v>
      </c>
      <c r="E132" s="92"/>
      <c r="F132" s="2"/>
      <c r="G132" s="2"/>
      <c r="H132" s="2"/>
      <c r="I132" s="2"/>
      <c r="J132" s="2"/>
      <c r="K132" s="2"/>
      <c r="L132" s="2"/>
    </row>
    <row r="133" spans="1:12" ht="17.25" x14ac:dyDescent="0.3">
      <c r="A133" s="33" t="s">
        <v>118</v>
      </c>
      <c r="B133" s="89">
        <f>E52-350000</f>
        <v>1000</v>
      </c>
      <c r="C133" s="89"/>
      <c r="D133" s="92">
        <f>(B133/E52)*100</f>
        <v>0.28490028490028491</v>
      </c>
      <c r="E133" s="92"/>
      <c r="F133" s="2"/>
      <c r="G133" s="2"/>
      <c r="H133" s="2"/>
      <c r="I133" s="2"/>
      <c r="J133" s="2"/>
      <c r="K133" s="2"/>
      <c r="L133" s="2"/>
    </row>
    <row r="134" spans="1:12" ht="17.25" x14ac:dyDescent="0.3">
      <c r="A134" s="33" t="s">
        <v>119</v>
      </c>
      <c r="B134" s="89"/>
      <c r="C134" s="89"/>
      <c r="D134" s="92"/>
      <c r="E134" s="92"/>
      <c r="F134" s="2"/>
      <c r="G134" s="2"/>
      <c r="H134" s="2"/>
      <c r="I134" s="2"/>
      <c r="J134" s="2"/>
      <c r="K134" s="2"/>
      <c r="L134" s="2"/>
    </row>
    <row r="135" spans="1:12" ht="17.25" x14ac:dyDescent="0.3">
      <c r="A135" s="56" t="s">
        <v>6</v>
      </c>
      <c r="B135" s="89">
        <f>SUM(B132:C134)</f>
        <v>351000</v>
      </c>
      <c r="C135" s="89"/>
      <c r="D135" s="89">
        <f>SUM(D132:E134)</f>
        <v>100.00000000000001</v>
      </c>
      <c r="E135" s="89"/>
      <c r="F135" s="2"/>
      <c r="G135" s="2"/>
      <c r="H135" s="2"/>
      <c r="I135" s="2"/>
      <c r="J135" s="2"/>
      <c r="K135" s="2"/>
      <c r="L135" s="2"/>
    </row>
    <row r="136" spans="1:12" ht="17.25" x14ac:dyDescent="0.3">
      <c r="A136" s="2"/>
      <c r="B136" s="90"/>
      <c r="C136" s="90"/>
      <c r="D136" s="90"/>
      <c r="E136" s="90"/>
      <c r="F136" s="2"/>
      <c r="G136" s="2"/>
      <c r="H136" s="2"/>
      <c r="I136" s="2"/>
      <c r="J136" s="2"/>
      <c r="K136" s="2"/>
      <c r="L136" s="2"/>
    </row>
    <row r="137" spans="1:12" ht="15.75" customHeight="1" x14ac:dyDescent="0.25">
      <c r="A137" s="72" t="s">
        <v>120</v>
      </c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</row>
    <row r="138" spans="1:12" ht="15.75" customHeight="1" x14ac:dyDescent="0.25">
      <c r="A138" s="43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</row>
    <row r="139" spans="1:12" ht="17.25" x14ac:dyDescent="0.3">
      <c r="A139" s="91" t="s">
        <v>121</v>
      </c>
      <c r="B139" s="91"/>
      <c r="C139" s="91"/>
      <c r="D139" s="91" t="s">
        <v>122</v>
      </c>
      <c r="E139" s="91"/>
      <c r="F139" s="91"/>
      <c r="G139" s="91"/>
      <c r="H139" s="91"/>
      <c r="I139" s="2"/>
      <c r="J139" s="2"/>
      <c r="K139" s="2"/>
      <c r="L139" s="2"/>
    </row>
    <row r="140" spans="1:12" ht="85.5" customHeight="1" x14ac:dyDescent="0.3">
      <c r="A140" s="87" t="s">
        <v>145</v>
      </c>
      <c r="B140" s="87"/>
      <c r="C140" s="87"/>
      <c r="D140" s="87" t="s">
        <v>146</v>
      </c>
      <c r="E140" s="87"/>
      <c r="F140" s="87"/>
      <c r="G140" s="87"/>
      <c r="H140" s="87"/>
      <c r="I140" s="2"/>
      <c r="J140" s="2"/>
      <c r="K140" s="2"/>
      <c r="L140" s="2"/>
    </row>
    <row r="141" spans="1:12" ht="72" customHeight="1" x14ac:dyDescent="0.3">
      <c r="A141" s="87" t="s">
        <v>147</v>
      </c>
      <c r="B141" s="87"/>
      <c r="C141" s="87"/>
      <c r="D141" s="87" t="s">
        <v>148</v>
      </c>
      <c r="E141" s="87"/>
      <c r="F141" s="87"/>
      <c r="G141" s="87"/>
      <c r="H141" s="87"/>
      <c r="I141" s="2"/>
      <c r="J141" s="2"/>
      <c r="K141" s="2"/>
      <c r="L141" s="2"/>
    </row>
    <row r="142" spans="1:12" ht="72" customHeight="1" x14ac:dyDescent="0.3">
      <c r="A142" s="87" t="s">
        <v>149</v>
      </c>
      <c r="B142" s="87"/>
      <c r="C142" s="87"/>
      <c r="D142" s="87" t="s">
        <v>150</v>
      </c>
      <c r="E142" s="87"/>
      <c r="F142" s="87"/>
      <c r="G142" s="87"/>
      <c r="H142" s="87"/>
      <c r="I142" s="2"/>
      <c r="J142" s="2"/>
      <c r="K142" s="2"/>
      <c r="L142" s="2"/>
    </row>
    <row r="143" spans="1:12" ht="17.25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ht="17.25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ht="17.25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ht="17.25" x14ac:dyDescent="0.3">
      <c r="A146" s="118"/>
      <c r="B146" s="118"/>
      <c r="C146" s="20"/>
      <c r="D146" s="20"/>
      <c r="E146" s="20"/>
      <c r="F146" s="20"/>
      <c r="G146" s="20"/>
      <c r="H146" s="20"/>
      <c r="I146" s="20"/>
      <c r="J146" s="20"/>
      <c r="K146" s="2"/>
      <c r="L146" s="2"/>
    </row>
    <row r="147" spans="1:12" ht="17.25" x14ac:dyDescent="0.3">
      <c r="A147" s="84"/>
      <c r="B147" s="84"/>
      <c r="C147" s="84"/>
      <c r="D147" s="84"/>
      <c r="E147" s="84"/>
      <c r="F147" s="84"/>
      <c r="G147" s="84"/>
      <c r="H147" s="84"/>
      <c r="I147" s="84"/>
      <c r="J147" s="84"/>
      <c r="K147" s="2"/>
      <c r="L147" s="2"/>
    </row>
    <row r="148" spans="1:12" ht="17.25" x14ac:dyDescent="0.3">
      <c r="A148" s="84"/>
      <c r="B148" s="84"/>
      <c r="C148" s="84"/>
      <c r="D148" s="84"/>
      <c r="E148" s="84"/>
      <c r="F148" s="84"/>
      <c r="G148" s="84"/>
      <c r="H148" s="84"/>
      <c r="I148" s="84"/>
      <c r="J148" s="84"/>
      <c r="K148" s="2"/>
      <c r="L148" s="2"/>
    </row>
    <row r="149" spans="1:12" ht="17.25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ht="17.25" x14ac:dyDescent="0.3">
      <c r="A150" s="108"/>
      <c r="B150" s="108"/>
      <c r="C150" s="108"/>
      <c r="D150" s="108"/>
      <c r="E150" s="108"/>
      <c r="F150" s="108"/>
      <c r="G150" s="108"/>
      <c r="H150" s="108"/>
      <c r="I150" s="108"/>
      <c r="J150" s="108"/>
      <c r="K150" s="2"/>
      <c r="L150" s="2"/>
    </row>
    <row r="151" spans="1:12" ht="17.25" x14ac:dyDescent="0.3">
      <c r="A151" s="108"/>
      <c r="B151" s="108"/>
      <c r="C151" s="108"/>
      <c r="D151" s="108"/>
      <c r="E151" s="108"/>
      <c r="F151" s="108"/>
      <c r="G151" s="108"/>
      <c r="H151" s="108"/>
      <c r="I151" s="108"/>
      <c r="J151" s="108"/>
      <c r="K151" s="2"/>
      <c r="L151" s="2"/>
    </row>
    <row r="152" spans="1:12" ht="15.75" x14ac:dyDescent="0.25">
      <c r="A152" s="108"/>
      <c r="B152" s="108"/>
      <c r="C152" s="108"/>
      <c r="D152" s="108"/>
      <c r="E152" s="108"/>
      <c r="F152" s="108"/>
      <c r="G152" s="108"/>
      <c r="H152" s="108"/>
      <c r="I152" s="108"/>
      <c r="J152" s="108"/>
    </row>
    <row r="153" spans="1:12" ht="15.75" x14ac:dyDescent="0.25">
      <c r="A153" s="108"/>
      <c r="B153" s="108"/>
      <c r="C153" s="108"/>
      <c r="D153" s="108"/>
      <c r="E153" s="108"/>
      <c r="F153" s="108"/>
      <c r="G153" s="108"/>
      <c r="H153" s="108"/>
      <c r="I153" s="108"/>
      <c r="J153" s="108"/>
    </row>
    <row r="155" spans="1:12" x14ac:dyDescent="0.25">
      <c r="A155" s="84"/>
      <c r="B155" s="85"/>
      <c r="C155" s="85"/>
      <c r="D155" s="85"/>
      <c r="E155" s="85"/>
      <c r="F155" s="85"/>
      <c r="G155" s="85"/>
      <c r="H155" s="85"/>
      <c r="I155" s="85"/>
      <c r="J155" s="85"/>
    </row>
    <row r="156" spans="1:12" ht="15" customHeight="1" x14ac:dyDescent="0.25">
      <c r="A156" s="85"/>
      <c r="B156" s="85"/>
      <c r="C156" s="85"/>
      <c r="D156" s="85"/>
      <c r="E156" s="85"/>
      <c r="F156" s="85"/>
      <c r="G156" s="85"/>
      <c r="H156" s="85"/>
      <c r="I156" s="85"/>
      <c r="J156" s="85"/>
    </row>
    <row r="157" spans="1:12" x14ac:dyDescent="0.25">
      <c r="A157" s="85"/>
      <c r="B157" s="85"/>
      <c r="C157" s="85"/>
      <c r="D157" s="85"/>
      <c r="E157" s="85"/>
      <c r="F157" s="85"/>
      <c r="G157" s="85"/>
      <c r="H157" s="85"/>
      <c r="I157" s="85"/>
      <c r="J157" s="85"/>
    </row>
    <row r="158" spans="1:12" x14ac:dyDescent="0.25">
      <c r="A158" s="85"/>
      <c r="B158" s="85"/>
      <c r="C158" s="85"/>
      <c r="D158" s="85"/>
      <c r="E158" s="85"/>
      <c r="F158" s="85"/>
      <c r="G158" s="85"/>
      <c r="H158" s="85"/>
      <c r="I158" s="85"/>
      <c r="J158" s="85"/>
      <c r="K158" s="86"/>
      <c r="L158" s="86"/>
    </row>
    <row r="159" spans="1:12" x14ac:dyDescent="0.25">
      <c r="A159" s="21"/>
      <c r="B159" s="21"/>
      <c r="C159" s="21"/>
      <c r="D159" s="21"/>
      <c r="E159" s="21"/>
      <c r="F159" s="21"/>
      <c r="G159" s="21"/>
      <c r="H159" s="21"/>
      <c r="I159" s="21"/>
      <c r="J159" s="21"/>
    </row>
    <row r="160" spans="1:12" x14ac:dyDescent="0.25">
      <c r="A160" s="21"/>
      <c r="B160" s="21"/>
      <c r="C160" s="21"/>
      <c r="D160" s="21"/>
      <c r="E160" s="21"/>
      <c r="F160" s="21"/>
      <c r="G160" s="21"/>
      <c r="H160" s="21"/>
      <c r="I160" s="21"/>
      <c r="J160" s="21"/>
    </row>
    <row r="161" spans="10:14" x14ac:dyDescent="0.25">
      <c r="J161" s="106"/>
      <c r="K161" s="106"/>
      <c r="L161" s="106"/>
      <c r="M161" s="106"/>
      <c r="N161" s="106"/>
    </row>
  </sheetData>
  <mergeCells count="207">
    <mergeCell ref="H56:J56"/>
    <mergeCell ref="B56:F57"/>
    <mergeCell ref="A53:L53"/>
    <mergeCell ref="K83:L83"/>
    <mergeCell ref="K84:L84"/>
    <mergeCell ref="K85:L85"/>
    <mergeCell ref="K80:L80"/>
    <mergeCell ref="K81:L81"/>
    <mergeCell ref="A142:C142"/>
    <mergeCell ref="D142:H142"/>
    <mergeCell ref="A84:C84"/>
    <mergeCell ref="A85:C85"/>
    <mergeCell ref="B131:C131"/>
    <mergeCell ref="B132:C132"/>
    <mergeCell ref="B133:C133"/>
    <mergeCell ref="B121:C121"/>
    <mergeCell ref="B122:C122"/>
    <mergeCell ref="B123:C123"/>
    <mergeCell ref="D133:E133"/>
    <mergeCell ref="D134:E134"/>
    <mergeCell ref="D126:E126"/>
    <mergeCell ref="A87:L87"/>
    <mergeCell ref="D123:E123"/>
    <mergeCell ref="A95:L95"/>
    <mergeCell ref="G84:H84"/>
    <mergeCell ref="A80:C80"/>
    <mergeCell ref="G122:K122"/>
    <mergeCell ref="G123:K123"/>
    <mergeCell ref="K82:L82"/>
    <mergeCell ref="I80:J80"/>
    <mergeCell ref="I81:J81"/>
    <mergeCell ref="I91:J91"/>
    <mergeCell ref="I82:J82"/>
    <mergeCell ref="A88:C88"/>
    <mergeCell ref="D121:E121"/>
    <mergeCell ref="I88:J88"/>
    <mergeCell ref="F88:H88"/>
    <mergeCell ref="A81:C81"/>
    <mergeCell ref="A82:C82"/>
    <mergeCell ref="A83:C83"/>
    <mergeCell ref="I85:J85"/>
    <mergeCell ref="F91:H91"/>
    <mergeCell ref="D88:E88"/>
    <mergeCell ref="G85:H85"/>
    <mergeCell ref="I84:J84"/>
    <mergeCell ref="A40:C40"/>
    <mergeCell ref="A43:L43"/>
    <mergeCell ref="A44:B44"/>
    <mergeCell ref="E44:G44"/>
    <mergeCell ref="H44:L44"/>
    <mergeCell ref="A20:L20"/>
    <mergeCell ref="A25:L25"/>
    <mergeCell ref="A24:L24"/>
    <mergeCell ref="I83:J83"/>
    <mergeCell ref="G80:H80"/>
    <mergeCell ref="G81:H81"/>
    <mergeCell ref="G82:H82"/>
    <mergeCell ref="G83:H83"/>
    <mergeCell ref="A49:B49"/>
    <mergeCell ref="E49:G49"/>
    <mergeCell ref="H49:L49"/>
    <mergeCell ref="A50:B50"/>
    <mergeCell ref="E50:G50"/>
    <mergeCell ref="H50:L50"/>
    <mergeCell ref="A51:B51"/>
    <mergeCell ref="E51:G51"/>
    <mergeCell ref="H51:L51"/>
    <mergeCell ref="A56:A57"/>
    <mergeCell ref="G56:G57"/>
    <mergeCell ref="A9:L9"/>
    <mergeCell ref="A10:L10"/>
    <mergeCell ref="A11:L11"/>
    <mergeCell ref="A12:L12"/>
    <mergeCell ref="A13:L13"/>
    <mergeCell ref="A14:L14"/>
    <mergeCell ref="A35:L35"/>
    <mergeCell ref="A37:L37"/>
    <mergeCell ref="A39:L39"/>
    <mergeCell ref="I78:J78"/>
    <mergeCell ref="A19:L19"/>
    <mergeCell ref="C33:D33"/>
    <mergeCell ref="C32:D32"/>
    <mergeCell ref="A52:B52"/>
    <mergeCell ref="E52:G52"/>
    <mergeCell ref="H52:L52"/>
    <mergeCell ref="E30:F30"/>
    <mergeCell ref="E31:F31"/>
    <mergeCell ref="E32:F32"/>
    <mergeCell ref="E33:F33"/>
    <mergeCell ref="A42:L42"/>
    <mergeCell ref="A48:B48"/>
    <mergeCell ref="E48:G48"/>
    <mergeCell ref="A26:L26"/>
    <mergeCell ref="C30:D30"/>
    <mergeCell ref="C31:D31"/>
    <mergeCell ref="A45:B45"/>
    <mergeCell ref="E45:G45"/>
    <mergeCell ref="H45:L45"/>
    <mergeCell ref="A46:B46"/>
    <mergeCell ref="A47:B47"/>
    <mergeCell ref="E47:G47"/>
    <mergeCell ref="H47:L47"/>
    <mergeCell ref="A2:L2"/>
    <mergeCell ref="A70:L70"/>
    <mergeCell ref="A72:L72"/>
    <mergeCell ref="A18:L18"/>
    <mergeCell ref="A22:L22"/>
    <mergeCell ref="A23:L23"/>
    <mergeCell ref="A4:L4"/>
    <mergeCell ref="A5:L5"/>
    <mergeCell ref="A6:L6"/>
    <mergeCell ref="A7:L7"/>
    <mergeCell ref="A28:L28"/>
    <mergeCell ref="A29:L29"/>
    <mergeCell ref="A27:L27"/>
    <mergeCell ref="A21:L21"/>
    <mergeCell ref="A8:D8"/>
    <mergeCell ref="E46:G46"/>
    <mergeCell ref="H48:L48"/>
    <mergeCell ref="A68:F68"/>
    <mergeCell ref="A69:L69"/>
    <mergeCell ref="A66:F66"/>
    <mergeCell ref="A67:L67"/>
    <mergeCell ref="H46:L46"/>
    <mergeCell ref="A16:L16"/>
    <mergeCell ref="A17:L17"/>
    <mergeCell ref="M124:N124"/>
    <mergeCell ref="M125:N125"/>
    <mergeCell ref="I89:J89"/>
    <mergeCell ref="I90:J90"/>
    <mergeCell ref="M126:N126"/>
    <mergeCell ref="A153:J153"/>
    <mergeCell ref="B125:C125"/>
    <mergeCell ref="B126:C126"/>
    <mergeCell ref="A146:B146"/>
    <mergeCell ref="B124:C124"/>
    <mergeCell ref="D122:E122"/>
    <mergeCell ref="D125:E125"/>
    <mergeCell ref="G124:K124"/>
    <mergeCell ref="G125:K125"/>
    <mergeCell ref="D124:E124"/>
    <mergeCell ref="G78:H78"/>
    <mergeCell ref="K78:L78"/>
    <mergeCell ref="A78:C78"/>
    <mergeCell ref="K76:L77"/>
    <mergeCell ref="J161:N161"/>
    <mergeCell ref="A89:C89"/>
    <mergeCell ref="A94:L94"/>
    <mergeCell ref="A150:J150"/>
    <mergeCell ref="A151:J151"/>
    <mergeCell ref="A152:J152"/>
    <mergeCell ref="A91:C91"/>
    <mergeCell ref="A90:C90"/>
    <mergeCell ref="A92:C92"/>
    <mergeCell ref="D89:E89"/>
    <mergeCell ref="D90:E90"/>
    <mergeCell ref="D91:E91"/>
    <mergeCell ref="D92:E92"/>
    <mergeCell ref="M127:N127"/>
    <mergeCell ref="F92:H92"/>
    <mergeCell ref="I92:J92"/>
    <mergeCell ref="G121:K121"/>
    <mergeCell ref="M121:N121"/>
    <mergeCell ref="M122:N122"/>
    <mergeCell ref="M123:N123"/>
    <mergeCell ref="A155:J158"/>
    <mergeCell ref="K158:L158"/>
    <mergeCell ref="A147:J148"/>
    <mergeCell ref="A141:C141"/>
    <mergeCell ref="D141:H141"/>
    <mergeCell ref="G126:K126"/>
    <mergeCell ref="B135:C135"/>
    <mergeCell ref="D135:E135"/>
    <mergeCell ref="B136:C136"/>
    <mergeCell ref="D136:E136"/>
    <mergeCell ref="A139:C139"/>
    <mergeCell ref="A137:L137"/>
    <mergeCell ref="D139:H139"/>
    <mergeCell ref="A140:C140"/>
    <mergeCell ref="D140:H140"/>
    <mergeCell ref="B134:C134"/>
    <mergeCell ref="D131:E131"/>
    <mergeCell ref="D132:E132"/>
    <mergeCell ref="A15:L15"/>
    <mergeCell ref="B58:F58"/>
    <mergeCell ref="F89:H89"/>
    <mergeCell ref="F90:H90"/>
    <mergeCell ref="A71:F71"/>
    <mergeCell ref="A75:F75"/>
    <mergeCell ref="A73:F73"/>
    <mergeCell ref="A74:L74"/>
    <mergeCell ref="A59:F59"/>
    <mergeCell ref="A61:L61"/>
    <mergeCell ref="A62:F62"/>
    <mergeCell ref="A63:L63"/>
    <mergeCell ref="A64:F64"/>
    <mergeCell ref="A65:L65"/>
    <mergeCell ref="G76:H77"/>
    <mergeCell ref="A79:C79"/>
    <mergeCell ref="G79:H79"/>
    <mergeCell ref="I79:J79"/>
    <mergeCell ref="K79:L79"/>
    <mergeCell ref="A76:C77"/>
    <mergeCell ref="D76:D77"/>
    <mergeCell ref="E76:E77"/>
    <mergeCell ref="F76:F77"/>
    <mergeCell ref="I76:J77"/>
  </mergeCells>
  <phoneticPr fontId="15" type="noConversion"/>
  <pageMargins left="0.39370078740157499" right="0.43307086614173201" top="0.78740157480314998" bottom="0.39370078740157499" header="0.31496062992126" footer="0.31496062992126"/>
  <pageSetup paperSize="9" scale="71" fitToHeight="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2023-07-11T10:40:39Z</cp:lastPrinted>
  <dcterms:created xsi:type="dcterms:W3CDTF">2006-09-16T00:00:00Z</dcterms:created>
  <dcterms:modified xsi:type="dcterms:W3CDTF">2026-02-11T03:23:38Z</dcterms:modified>
</cp:coreProperties>
</file>