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3" sheetId="3" r:id="rId2"/>
  </sheets>
  <calcPr calcId="191029"/>
</workbook>
</file>

<file path=xl/calcChain.xml><?xml version="1.0" encoding="utf-8"?>
<calcChain xmlns="http://schemas.openxmlformats.org/spreadsheetml/2006/main">
  <c r="K88" i="1" l="1"/>
  <c r="G88" i="1"/>
  <c r="E57" i="1" l="1"/>
  <c r="K89" i="1" l="1"/>
  <c r="G89" i="1"/>
  <c r="K87" i="1"/>
  <c r="G87" i="1"/>
  <c r="K86" i="1"/>
  <c r="G86" i="1"/>
  <c r="K85" i="1"/>
  <c r="G85" i="1"/>
  <c r="E53" i="1"/>
  <c r="E52" i="1"/>
  <c r="E51" i="1"/>
  <c r="E50" i="1"/>
  <c r="E55" i="1" l="1"/>
  <c r="E54" i="1"/>
  <c r="E49" i="1" l="1"/>
  <c r="B111" i="1" l="1"/>
  <c r="B112" i="1"/>
  <c r="E48" i="1"/>
  <c r="C115" i="1" l="1"/>
  <c r="D115" i="1"/>
  <c r="E115" i="1"/>
  <c r="F115" i="1"/>
  <c r="G115" i="1"/>
  <c r="H115" i="1"/>
  <c r="I115" i="1"/>
  <c r="J115" i="1"/>
  <c r="K115" i="1"/>
  <c r="L115" i="1"/>
  <c r="M115" i="1"/>
  <c r="B115" i="1"/>
  <c r="C119" i="1"/>
  <c r="D119" i="1"/>
  <c r="E119" i="1"/>
  <c r="F119" i="1"/>
  <c r="G119" i="1"/>
  <c r="H119" i="1"/>
  <c r="I119" i="1"/>
  <c r="J119" i="1"/>
  <c r="K119" i="1"/>
  <c r="L119" i="1"/>
  <c r="M119" i="1"/>
  <c r="C118" i="1"/>
  <c r="D118" i="1"/>
  <c r="E118" i="1"/>
  <c r="F118" i="1"/>
  <c r="G118" i="1"/>
  <c r="H118" i="1"/>
  <c r="I118" i="1"/>
  <c r="J118" i="1"/>
  <c r="K118" i="1"/>
  <c r="L118" i="1"/>
  <c r="M118" i="1"/>
  <c r="C111" i="1"/>
  <c r="D111" i="1"/>
  <c r="E111" i="1"/>
  <c r="F111" i="1"/>
  <c r="G111" i="1"/>
  <c r="H111" i="1"/>
  <c r="I111" i="1"/>
  <c r="J111" i="1"/>
  <c r="K111" i="1"/>
  <c r="L111" i="1"/>
  <c r="M111" i="1"/>
  <c r="C112" i="1"/>
  <c r="D112" i="1"/>
  <c r="E112" i="1"/>
  <c r="F112" i="1"/>
  <c r="G112" i="1"/>
  <c r="H112" i="1"/>
  <c r="I112" i="1"/>
  <c r="J112" i="1"/>
  <c r="K112" i="1"/>
  <c r="L112" i="1"/>
  <c r="M112" i="1"/>
  <c r="B118" i="1"/>
  <c r="B113" i="1"/>
  <c r="B114" i="1"/>
  <c r="A120" i="1"/>
  <c r="A119" i="1"/>
  <c r="A118" i="1"/>
  <c r="A115" i="1"/>
  <c r="A112" i="1"/>
  <c r="E95" i="1"/>
  <c r="H65" i="1"/>
  <c r="I65" i="1"/>
  <c r="J65" i="1"/>
  <c r="G65" i="1"/>
  <c r="E31" i="1"/>
  <c r="E30" i="1"/>
  <c r="E56" i="1"/>
  <c r="D40" i="1"/>
  <c r="E46" i="1"/>
  <c r="E45" i="1"/>
  <c r="E44" i="1"/>
  <c r="C32" i="1"/>
  <c r="B32" i="1"/>
  <c r="C113" i="1"/>
  <c r="D113" i="1"/>
  <c r="E113" i="1"/>
  <c r="F113" i="1"/>
  <c r="G113" i="1"/>
  <c r="H113" i="1"/>
  <c r="I113" i="1"/>
  <c r="J113" i="1"/>
  <c r="K113" i="1"/>
  <c r="L113" i="1"/>
  <c r="M113" i="1"/>
  <c r="C114" i="1"/>
  <c r="D114" i="1"/>
  <c r="E114" i="1"/>
  <c r="F114" i="1"/>
  <c r="G114" i="1"/>
  <c r="H114" i="1"/>
  <c r="I114" i="1"/>
  <c r="J114" i="1"/>
  <c r="K114" i="1"/>
  <c r="L114" i="1"/>
  <c r="M114" i="1"/>
  <c r="A114" i="1"/>
  <c r="A113" i="1"/>
  <c r="N118" i="1" l="1"/>
  <c r="N119" i="1"/>
  <c r="E32" i="1"/>
  <c r="I100" i="1" s="1"/>
  <c r="D122" i="1" s="1"/>
  <c r="E47" i="1"/>
  <c r="E58" i="1" s="1"/>
  <c r="N114" i="1"/>
  <c r="N113" i="1"/>
  <c r="N112" i="1"/>
  <c r="C116" i="1"/>
  <c r="D116" i="1"/>
  <c r="E116" i="1"/>
  <c r="F116" i="1"/>
  <c r="G116" i="1"/>
  <c r="H116" i="1"/>
  <c r="I116" i="1"/>
  <c r="J116" i="1"/>
  <c r="K116" i="1"/>
  <c r="L116" i="1"/>
  <c r="M116" i="1"/>
  <c r="C117" i="1"/>
  <c r="D117" i="1"/>
  <c r="E117" i="1"/>
  <c r="F117" i="1"/>
  <c r="G117" i="1"/>
  <c r="H117" i="1"/>
  <c r="I117" i="1"/>
  <c r="J117" i="1"/>
  <c r="K117" i="1"/>
  <c r="L117" i="1"/>
  <c r="M117" i="1"/>
  <c r="C121" i="1"/>
  <c r="D121" i="1"/>
  <c r="E121" i="1"/>
  <c r="F121" i="1"/>
  <c r="G121" i="1"/>
  <c r="H121" i="1"/>
  <c r="I121" i="1"/>
  <c r="J121" i="1"/>
  <c r="K121" i="1"/>
  <c r="L121" i="1"/>
  <c r="M121" i="1"/>
  <c r="B121" i="1"/>
  <c r="B117" i="1"/>
  <c r="B116" i="1"/>
  <c r="M122" i="1" l="1"/>
  <c r="L122" i="1"/>
  <c r="E122" i="1"/>
  <c r="I122" i="1"/>
  <c r="F122" i="1"/>
  <c r="C120" i="1"/>
  <c r="K120" i="1"/>
  <c r="D120" i="1"/>
  <c r="L120" i="1"/>
  <c r="J120" i="1"/>
  <c r="E120" i="1"/>
  <c r="M120" i="1"/>
  <c r="F120" i="1"/>
  <c r="G120" i="1"/>
  <c r="H120" i="1"/>
  <c r="I120" i="1"/>
  <c r="B120" i="1"/>
  <c r="C122" i="1"/>
  <c r="K122" i="1"/>
  <c r="J122" i="1"/>
  <c r="B122" i="1"/>
  <c r="H122" i="1"/>
  <c r="G122" i="1"/>
  <c r="I101" i="1"/>
  <c r="N125" i="1"/>
  <c r="A121" i="1"/>
  <c r="A122" i="1"/>
  <c r="A116" i="1"/>
  <c r="A117" i="1"/>
  <c r="A111" i="1"/>
  <c r="N121" i="1" l="1"/>
  <c r="N111" i="1"/>
  <c r="N115" i="1"/>
  <c r="N117" i="1"/>
  <c r="N120" i="1"/>
  <c r="N116" i="1"/>
  <c r="N122" i="1"/>
  <c r="G90" i="1" l="1"/>
  <c r="K90" i="1"/>
  <c r="K91" i="1" l="1"/>
  <c r="G91" i="1"/>
  <c r="G92" i="1" l="1"/>
  <c r="K92" i="1"/>
  <c r="K93" i="1" l="1"/>
  <c r="G93" i="1"/>
  <c r="G94" i="1" l="1"/>
  <c r="G95" i="1" s="1"/>
  <c r="K94" i="1"/>
  <c r="K95" i="1" l="1"/>
  <c r="B110" i="1" s="1"/>
  <c r="C108" i="1"/>
  <c r="C124" i="1" s="1"/>
  <c r="E108" i="1"/>
  <c r="E124" i="1" s="1"/>
  <c r="G108" i="1"/>
  <c r="G124" i="1" s="1"/>
  <c r="I108" i="1"/>
  <c r="I124" i="1" s="1"/>
  <c r="K108" i="1"/>
  <c r="K124" i="1" s="1"/>
  <c r="M108" i="1"/>
  <c r="M124" i="1" s="1"/>
  <c r="D108" i="1"/>
  <c r="D124" i="1" s="1"/>
  <c r="F108" i="1"/>
  <c r="F124" i="1" s="1"/>
  <c r="H108" i="1"/>
  <c r="H124" i="1" s="1"/>
  <c r="J108" i="1"/>
  <c r="J124" i="1" s="1"/>
  <c r="L108" i="1"/>
  <c r="L124" i="1" s="1"/>
  <c r="B108" i="1"/>
  <c r="B124" i="1" s="1"/>
  <c r="J110" i="1" l="1"/>
  <c r="J109" i="1" s="1"/>
  <c r="D110" i="1"/>
  <c r="D109" i="1" s="1"/>
  <c r="C110" i="1"/>
  <c r="C109" i="1" s="1"/>
  <c r="H110" i="1"/>
  <c r="H109" i="1" s="1"/>
  <c r="F110" i="1"/>
  <c r="F109" i="1" s="1"/>
  <c r="G110" i="1"/>
  <c r="G109" i="1" s="1"/>
  <c r="E110" i="1"/>
  <c r="E109" i="1" s="1"/>
  <c r="I110" i="1"/>
  <c r="I109" i="1" s="1"/>
  <c r="K110" i="1"/>
  <c r="K109" i="1" s="1"/>
  <c r="M110" i="1"/>
  <c r="M109" i="1" s="1"/>
  <c r="L110" i="1"/>
  <c r="L109" i="1" s="1"/>
  <c r="J123" i="1"/>
  <c r="H123" i="1"/>
  <c r="I123" i="1"/>
  <c r="L123" i="1"/>
  <c r="F123" i="1"/>
  <c r="M123" i="1"/>
  <c r="G123" i="1"/>
  <c r="E123" i="1"/>
  <c r="C123" i="1"/>
  <c r="D123" i="1"/>
  <c r="K123" i="1"/>
  <c r="B123" i="1"/>
  <c r="N108" i="1"/>
  <c r="D131" i="1" s="1"/>
  <c r="J126" i="1" l="1"/>
  <c r="K126" i="1"/>
  <c r="B131" i="1"/>
  <c r="M132" i="1" s="1"/>
  <c r="F126" i="1"/>
  <c r="C126" i="1"/>
  <c r="D126" i="1"/>
  <c r="N109" i="1"/>
  <c r="H126" i="1"/>
  <c r="L126" i="1"/>
  <c r="M126" i="1"/>
  <c r="I126" i="1"/>
  <c r="E126" i="1"/>
  <c r="G126" i="1"/>
  <c r="N110" i="1"/>
  <c r="D132" i="1" s="1"/>
  <c r="N123" i="1"/>
  <c r="D134" i="1" s="1"/>
  <c r="B134" i="1" s="1"/>
  <c r="N124" i="1"/>
  <c r="B126" i="1"/>
  <c r="D133" i="1" l="1"/>
  <c r="D135" i="1" s="1"/>
  <c r="B132" i="1"/>
  <c r="M133" i="1" s="1"/>
  <c r="N126" i="1"/>
  <c r="B133" i="1" l="1"/>
  <c r="B135" i="1"/>
  <c r="M134" i="1" s="1"/>
  <c r="M136" i="1" s="1"/>
  <c r="D141" i="1"/>
  <c r="A127" i="1" l="1"/>
  <c r="B127" i="1" s="1"/>
  <c r="C127" i="1" s="1"/>
  <c r="D127" i="1" s="1"/>
  <c r="E127" i="1" s="1"/>
  <c r="F127" i="1" s="1"/>
  <c r="G127" i="1" s="1"/>
  <c r="H127" i="1" s="1"/>
  <c r="I127" i="1" s="1"/>
  <c r="J127" i="1" s="1"/>
  <c r="K127" i="1" s="1"/>
  <c r="L127" i="1" s="1"/>
  <c r="M127" i="1" s="1"/>
  <c r="M131" i="1"/>
  <c r="B142" i="1"/>
  <c r="B144" i="1" l="1"/>
  <c r="D142" i="1"/>
  <c r="D144" i="1" s="1"/>
</calcChain>
</file>

<file path=xl/sharedStrings.xml><?xml version="1.0" encoding="utf-8"?>
<sst xmlns="http://schemas.openxmlformats.org/spreadsheetml/2006/main" count="190" uniqueCount="168">
  <si>
    <t>Наемные сотрудники</t>
  </si>
  <si>
    <t>Кол-во</t>
  </si>
  <si>
    <t>Цена</t>
  </si>
  <si>
    <t>Сумма</t>
  </si>
  <si>
    <t>Поставщик</t>
  </si>
  <si>
    <t>Оборудование:</t>
  </si>
  <si>
    <t>Итого:</t>
  </si>
  <si>
    <t>Товар/Услуга</t>
  </si>
  <si>
    <t>Цена, руб.</t>
  </si>
  <si>
    <t>Прямые расходы (стоимость) на 1 ед., руб.</t>
  </si>
  <si>
    <t>Итого в месяц:</t>
  </si>
  <si>
    <t>Х</t>
  </si>
  <si>
    <t>Наименование</t>
  </si>
  <si>
    <t>Руб./мес.</t>
  </si>
  <si>
    <t>Реклама</t>
  </si>
  <si>
    <t>Месяц года</t>
  </si>
  <si>
    <t>Коэффициент выручки</t>
  </si>
  <si>
    <t>Показатель, руб.</t>
  </si>
  <si>
    <t>Доходы</t>
  </si>
  <si>
    <t>Расходы, в том числе</t>
  </si>
  <si>
    <t xml:space="preserve">Налоги </t>
  </si>
  <si>
    <t>Прибыль (убыток)</t>
  </si>
  <si>
    <t>Итоговые показатели:</t>
  </si>
  <si>
    <t>Наименование показателей</t>
  </si>
  <si>
    <t>За год</t>
  </si>
  <si>
    <t>Выручка от реализации (руб.)</t>
  </si>
  <si>
    <t>Себестоимость товара/услуг</t>
  </si>
  <si>
    <t>Постоянные расходы, (руб).</t>
  </si>
  <si>
    <t>Налоги, (руб).</t>
  </si>
  <si>
    <t xml:space="preserve">Чистая прибыль, (руб). </t>
  </si>
  <si>
    <t>1.     ИНФОРМАЦИЯ О ЗАЯВИТЕЛЕ</t>
  </si>
  <si>
    <t>2.     ОПИСАНИЕ  ПРОЕКТА</t>
  </si>
  <si>
    <t xml:space="preserve">Средне-месячно </t>
  </si>
  <si>
    <t>1                          месяц</t>
  </si>
  <si>
    <t>2                        месяц</t>
  </si>
  <si>
    <t>3                      месяц</t>
  </si>
  <si>
    <t>5          месяц</t>
  </si>
  <si>
    <t>6           месяц</t>
  </si>
  <si>
    <t>7           месяц</t>
  </si>
  <si>
    <t>8        месяц</t>
  </si>
  <si>
    <t>9       месяц</t>
  </si>
  <si>
    <t>11       месяц</t>
  </si>
  <si>
    <t>4       месяц</t>
  </si>
  <si>
    <t>10           месяц</t>
  </si>
  <si>
    <t>ед. изм.</t>
  </si>
  <si>
    <t xml:space="preserve">Количество в месяц </t>
  </si>
  <si>
    <t>УСН доходы-расходы</t>
  </si>
  <si>
    <t>Затраты на реализацию проекта (сумма субсидии)</t>
  </si>
  <si>
    <t>Среднемесячный доход (выручка)</t>
  </si>
  <si>
    <t>Среднемесячный расход (себестоимость)</t>
  </si>
  <si>
    <t>Окупаемость</t>
  </si>
  <si>
    <t>Рентабельность чистой прибыли</t>
  </si>
  <si>
    <t>Руб.</t>
  </si>
  <si>
    <t>Мес.</t>
  </si>
  <si>
    <t>%</t>
  </si>
  <si>
    <t>Показатель</t>
  </si>
  <si>
    <t>ед. изм</t>
  </si>
  <si>
    <t>Чистая прибыль</t>
  </si>
  <si>
    <t>Значение</t>
  </si>
  <si>
    <t xml:space="preserve">Прямые расходы всего, руб.           </t>
  </si>
  <si>
    <t xml:space="preserve">Выручка, руб.           </t>
  </si>
  <si>
    <t>12         месяц</t>
  </si>
  <si>
    <t>Планируемый график работы (дней в неделю) ___5______(часов в неделю)_____40_________</t>
  </si>
  <si>
    <t>Февраль</t>
  </si>
  <si>
    <t>Март</t>
  </si>
  <si>
    <t>Апрель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</si>
  <si>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</si>
  <si>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</si>
  <si>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</si>
  <si>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</si>
  <si>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</si>
  <si>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</si>
  <si>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</si>
  <si>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</si>
  <si>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Прямые расходы</t>
  </si>
  <si>
    <t>БИЗНЕС-КОНЦЕПЦИЯ</t>
  </si>
  <si>
    <t>шт.</t>
  </si>
  <si>
    <t>Образование (специальность), квалификация, наименование образовательной организации, год окончания:</t>
  </si>
  <si>
    <t>Общий стаж работы, наименование организации, занимаемая должность и опыт работы в запланированной деятельности :</t>
  </si>
  <si>
    <t>Дополнительные знания, умения, навыки, опыт в организации бизнеса:</t>
  </si>
  <si>
    <t>Потребность в обучении/повышении квалификации с обоснованием:</t>
  </si>
  <si>
    <t>Система налогообложения (отметить и подчеркнуть):</t>
  </si>
  <si>
    <t>Адрес места ведения бизнеса, площадь, стоимость аренды (периодичность уплаты) или право собственности:</t>
  </si>
  <si>
    <t>Имеющееся оборудование/товары/сырье/имущество для бизнеса:</t>
  </si>
  <si>
    <t>З.П</t>
  </si>
  <si>
    <t>Наименование должности</t>
  </si>
  <si>
    <t>К-во</t>
  </si>
  <si>
    <t>Опыт и достижения в планируемой деятельности:</t>
  </si>
  <si>
    <t>Текущее состояние проекта:</t>
  </si>
  <si>
    <t>Подготовительный этап (месяцев):</t>
  </si>
  <si>
    <t xml:space="preserve">Предполагаемый срок окупаемости (месяцев) </t>
  </si>
  <si>
    <t>Необходимые основные средства, материально-производственные запасы, имущественные обязательства, реклама и иное</t>
  </si>
  <si>
    <t>Материально-производственные запасы:</t>
  </si>
  <si>
    <t>Итого</t>
  </si>
  <si>
    <t>Анализ цен на рынке:</t>
  </si>
  <si>
    <t>Предназначение/обоснование</t>
  </si>
  <si>
    <t>Кол-во, шт.</t>
  </si>
  <si>
    <t>Варианты, руб.</t>
  </si>
  <si>
    <t>Эконом</t>
  </si>
  <si>
    <t>Станд.</t>
  </si>
  <si>
    <t>Прем.</t>
  </si>
  <si>
    <t>Местоположение целевой аудитории (субъект РФ, населенный пункт):</t>
  </si>
  <si>
    <t>Конкуренты:</t>
  </si>
  <si>
    <t>Преимущества перед конкурентами:</t>
  </si>
  <si>
    <t>3.	АНАЛИЗ РЫНКА И КОНКУРЕНТОВ</t>
  </si>
  <si>
    <t>Рынки сбыта, наличие договоров поставки товара/услуг:</t>
  </si>
  <si>
    <t>Перечень производимых товаров/услуг:</t>
  </si>
  <si>
    <t>Продвижение и реклама:</t>
  </si>
  <si>
    <t>Ежемесячные затраты:</t>
  </si>
  <si>
    <t>Аренда помещения</t>
  </si>
  <si>
    <t>Коммунальные платежи</t>
  </si>
  <si>
    <t>ФОТ</t>
  </si>
  <si>
    <t>4.     МАРКЕТИНГ</t>
  </si>
  <si>
    <t>Источники финансирования бизнес-плана:</t>
  </si>
  <si>
    <t>Источник финансирования</t>
  </si>
  <si>
    <t>Доля  (%)</t>
  </si>
  <si>
    <t>Социальный контракт</t>
  </si>
  <si>
    <t>Собственные средства</t>
  </si>
  <si>
    <t>Иные средства (заем)</t>
  </si>
  <si>
    <t>6.	АНАЛИЗ РИСКОВ</t>
  </si>
  <si>
    <t>Наиболее вероятные риски</t>
  </si>
  <si>
    <t>Меры по предотвращению рисков</t>
  </si>
  <si>
    <t>Май</t>
  </si>
  <si>
    <t>Развитие</t>
  </si>
  <si>
    <t>Сайты, вк, авито, сарафанное радио</t>
  </si>
  <si>
    <t>Банковское обслуживание</t>
  </si>
  <si>
    <t>Расходный материал</t>
  </si>
  <si>
    <r>
      <t xml:space="preserve">Источники финансирования: </t>
    </r>
    <r>
      <rPr>
        <i/>
        <sz val="11"/>
        <color theme="1"/>
        <rFont val="Calibri"/>
        <family val="2"/>
        <charset val="204"/>
        <scheme val="minor"/>
      </rPr>
      <t>(если требуется более 350 000 руб. инвестиций</t>
    </r>
    <r>
      <rPr>
        <sz val="11"/>
        <color theme="1"/>
        <rFont val="Calibri"/>
        <family val="2"/>
        <charset val="204"/>
        <scheme val="minor"/>
      </rPr>
      <t xml:space="preserve">) </t>
    </r>
  </si>
  <si>
    <t>ФИО:   __________________________________________________________</t>
  </si>
  <si>
    <t>Год рождения:  __________________ Место рождения: ____________ Телефон: _______________ эл. почта: _______________________</t>
  </si>
  <si>
    <t>Место жительства: ______________________________________________________________________________</t>
  </si>
  <si>
    <t>Состав семьи: ________________________________________</t>
  </si>
  <si>
    <t>______________________________________________________________________________</t>
  </si>
  <si>
    <t>Общий стаж:  ________  Опыт работы в данной сфере: ________________________________________________________________</t>
  </si>
  <si>
    <t>_________________________________________________________________________________________________________________</t>
  </si>
  <si>
    <t>____________________________________________________________________________________________________________________________</t>
  </si>
  <si>
    <t>Нет</t>
  </si>
  <si>
    <t xml:space="preserve">Целевая аудитория, пол, возраст: </t>
  </si>
  <si>
    <t>Липецкая область</t>
  </si>
  <si>
    <t>Опыт более 2 лет, планируется развития данного направления</t>
  </si>
  <si>
    <t>Аренда:</t>
  </si>
  <si>
    <t>Высокая конкуренция.</t>
  </si>
  <si>
    <t>ð Не будет сотрудников</t>
  </si>
  <si>
    <r>
      <t xml:space="preserve">5.     ФИНАНСОВЫЙ </t>
    </r>
    <r>
      <rPr>
        <b/>
        <sz val="14"/>
        <color rgb="FF000000"/>
        <rFont val="Calibri"/>
        <family val="2"/>
        <charset val="204"/>
        <scheme val="minor"/>
      </rPr>
      <t>ПЛАН:</t>
    </r>
  </si>
  <si>
    <r>
      <rPr>
        <b/>
        <sz val="11"/>
        <color theme="1"/>
        <rFont val="Calibri"/>
        <family val="2"/>
        <charset val="204"/>
        <scheme val="minor"/>
      </rPr>
      <t xml:space="preserve">ð НПД (самозанятый)  </t>
    </r>
    <r>
      <rPr>
        <sz val="11"/>
        <color theme="1"/>
        <rFont val="Calibri"/>
        <family val="2"/>
        <charset val="204"/>
        <scheme val="minor"/>
      </rPr>
      <t xml:space="preserve"> ð ИП (Патент, УСН), ОКВЭД:</t>
    </r>
  </si>
  <si>
    <t>Транспортные расходы</t>
  </si>
  <si>
    <t>Налог на прибыль (ПНД)</t>
  </si>
  <si>
    <t>Название проекта: Оформление мероприятий</t>
  </si>
  <si>
    <t>Цели и задачи проекта: 
**Цель**:
- Создание устойчивого и прибыльного бизнеса, специализирующегося на креативном и качественном оформлении мероприятий.
**Задачи**:
- Привлечение и удержание клиентов через инновационные и индивидуальные подходы к оформлению.
- Достижение финансовых показателей в первый год работы.
- Обучение и повышение квалификации сотрудников в сфере декора и дизайна.
- Расширение спектра предлагаемых услуг, включая аренду декораций и оборудования.</t>
  </si>
  <si>
    <t>Направление деятельности: Сфера услуг</t>
  </si>
  <si>
    <t>Ноутбук Lenovo IdeaPad 5</t>
  </si>
  <si>
    <t>Оверлок Janome</t>
  </si>
  <si>
    <t>Парогенератор Philips</t>
  </si>
  <si>
    <t>Плоттер Silhouette</t>
  </si>
  <si>
    <t>Конструкции из металла для декора</t>
  </si>
  <si>
    <t>Торцовочная пила Metabo</t>
  </si>
  <si>
    <t>**Основные группы**:
- Организаторы свадеб и частных мероприятий.
- Корпоративные клиенты, организующие деловые и праздничные события.
- Муниципальные и общественные организации, устраивающие культурные мероприятия.
**Потребности**:
- Креативное и эстетически привлекательное оформление.
- Профессионализм и надежность исполнителя.
- Гибкость и индивидуальный подход.
- Услуги "под ключ", включающие все аспекты оформления мероприятия.</t>
  </si>
  <si>
    <t>**Основные преимущества**:
- Высокий уровень креативности и индивидуальный подход к каждому проекту.
- Использование качественных материалов и современных технологий.
- Конкурентоспособные цены при высоком уровне обслуживания.
- Разнообразие предлагаемых услуг и гибкость в их предоставлении.</t>
  </si>
  <si>
    <t>Постоянное обучение.</t>
  </si>
  <si>
    <t>Изменения в экономической ситуации, влияющие на спрос на услуги.</t>
  </si>
  <si>
    <t>Разработка гибкой ценовой политики и система скидок для постоянных клиентов.</t>
  </si>
  <si>
    <t>Проблемы с поставками материалов и оборудования.</t>
  </si>
  <si>
    <t>Налаживание надежных каналов поставок и создание резервов материалов.</t>
  </si>
  <si>
    <t>Оформление стола молодоженов</t>
  </si>
  <si>
    <t>Фон за столом молодоженов</t>
  </si>
  <si>
    <t>План рассадки с печатью</t>
  </si>
  <si>
    <t>Стойки на столы гостей с цветами</t>
  </si>
  <si>
    <t>Фотозона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</si>
</sst>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color rgb="FF00000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Continuous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1" xfId="0" applyFont="1" applyBorder="1"/>
    <xf numFmtId="0" fontId="2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Continuous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0" xfId="0" applyFont="1"/>
    <xf numFmtId="0" fontId="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8" fillId="0" borderId="1" xfId="0" applyFont="1" applyBorder="1" applyAlignment="1">
      <alignment horizontal="right"/>
    </xf>
    <xf numFmtId="0" fontId="16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20" fillId="0" borderId="0" xfId="0" applyFont="1" applyAlignment="1">
      <alignment vertical="center"/>
    </xf>
    <xf numFmtId="0" fontId="8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23" fillId="0" borderId="0" xfId="0" applyFont="1" applyAlignment="1">
      <alignment horizontal="left" indent="11"/>
    </xf>
    <xf numFmtId="0" fontId="23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9" fontId="8" fillId="0" borderId="1" xfId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0"/>
  <sheetViews>
    <sheetView tabSelected="1" view="pageLayout" topLeftCell="A150" zoomScaleNormal="91" workbookViewId="0">
      <selection activeCell="J170" sqref="J170:N170"/>
    </sheetView>
  </sheetViews>
  <sheetFormatPr defaultColWidth="8.85546875" defaultRowHeight="15" x14ac:dyDescent="0.25"/>
  <cols>
    <col min="1" max="1" width="28.85546875" customWidth="1"/>
    <col min="2" max="8" width="7.85546875" customWidth="1"/>
    <col min="9" max="10" width="8.85546875" customWidth="1"/>
    <col min="11" max="11" width="8.140625" customWidth="1"/>
    <col min="12" max="12" width="8.42578125" customWidth="1"/>
    <col min="13" max="13" width="7.42578125" customWidth="1"/>
  </cols>
  <sheetData>
    <row r="1" spans="1:14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 x14ac:dyDescent="0.25">
      <c r="A2" s="73" t="s">
        <v>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30"/>
      <c r="N2" s="30"/>
    </row>
    <row r="3" spans="1:14" ht="18.75" x14ac:dyDescent="0.25">
      <c r="A3" s="31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8.75" x14ac:dyDescent="0.25">
      <c r="A4" s="73" t="s">
        <v>30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30"/>
      <c r="N4" s="30"/>
    </row>
    <row r="5" spans="1:14" x14ac:dyDescent="0.25">
      <c r="A5" s="89" t="s">
        <v>128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30"/>
      <c r="N5" s="30"/>
    </row>
    <row r="6" spans="1:14" x14ac:dyDescent="0.25">
      <c r="A6" s="89" t="s">
        <v>129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30"/>
      <c r="N6" s="30"/>
    </row>
    <row r="7" spans="1:14" x14ac:dyDescent="0.25">
      <c r="A7" s="89" t="s">
        <v>130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30"/>
      <c r="N7" s="30"/>
    </row>
    <row r="8" spans="1:14" x14ac:dyDescent="0.25">
      <c r="A8" s="74" t="s">
        <v>131</v>
      </c>
      <c r="B8" s="74"/>
      <c r="C8" s="74"/>
      <c r="D8" s="74"/>
      <c r="E8" s="28"/>
      <c r="F8" s="28"/>
      <c r="G8" s="28"/>
      <c r="H8" s="28"/>
      <c r="I8" s="28"/>
      <c r="J8" s="28"/>
      <c r="K8" s="28"/>
      <c r="L8" s="28"/>
      <c r="M8" s="30"/>
      <c r="N8" s="30"/>
    </row>
    <row r="9" spans="1:14" x14ac:dyDescent="0.25">
      <c r="A9" s="74" t="s">
        <v>77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30"/>
      <c r="N9" s="30"/>
    </row>
    <row r="10" spans="1:14" x14ac:dyDescent="0.25">
      <c r="A10" s="74" t="s">
        <v>132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30"/>
      <c r="N10" s="30"/>
    </row>
    <row r="11" spans="1:14" x14ac:dyDescent="0.25">
      <c r="A11" s="74" t="s">
        <v>78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30"/>
      <c r="N11" s="30"/>
    </row>
    <row r="12" spans="1:14" x14ac:dyDescent="0.25">
      <c r="A12" s="74" t="s">
        <v>133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30"/>
      <c r="N12" s="30"/>
    </row>
    <row r="13" spans="1:14" x14ac:dyDescent="0.25">
      <c r="A13" s="74" t="s">
        <v>79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0"/>
      <c r="N13" s="30"/>
    </row>
    <row r="14" spans="1:14" x14ac:dyDescent="0.25">
      <c r="A14" s="74" t="s">
        <v>134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30"/>
      <c r="N14" s="30"/>
    </row>
    <row r="15" spans="1:14" x14ac:dyDescent="0.25">
      <c r="A15" s="74" t="s">
        <v>80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30"/>
      <c r="N15" s="30"/>
    </row>
    <row r="16" spans="1:14" x14ac:dyDescent="0.25">
      <c r="A16" s="74" t="s">
        <v>134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0"/>
      <c r="N16" s="30"/>
    </row>
    <row r="17" spans="1:14" ht="18.75" x14ac:dyDescent="0.25">
      <c r="A17" s="73" t="s">
        <v>31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30"/>
      <c r="N17" s="30"/>
    </row>
    <row r="18" spans="1:14" ht="17.25" x14ac:dyDescent="0.25">
      <c r="A18" s="74" t="s">
        <v>147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32"/>
      <c r="N18" s="32"/>
    </row>
    <row r="19" spans="1:14" ht="138.75" customHeight="1" x14ac:dyDescent="0.25">
      <c r="A19" s="94" t="s">
        <v>148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32"/>
      <c r="N19" s="32"/>
    </row>
    <row r="20" spans="1:14" ht="17.25" x14ac:dyDescent="0.25">
      <c r="A20" s="74" t="s">
        <v>149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32"/>
      <c r="N20" s="32"/>
    </row>
    <row r="21" spans="1:14" x14ac:dyDescent="0.25">
      <c r="A21" s="89" t="s">
        <v>81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30"/>
      <c r="N21" s="30"/>
    </row>
    <row r="22" spans="1:14" x14ac:dyDescent="0.25">
      <c r="A22" s="89" t="s">
        <v>144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30"/>
      <c r="N22" s="30"/>
    </row>
    <row r="23" spans="1:14" ht="17.25" customHeight="1" x14ac:dyDescent="0.25">
      <c r="A23" s="95" t="s">
        <v>82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33"/>
      <c r="N23" s="33"/>
    </row>
    <row r="24" spans="1:14" ht="17.25" customHeight="1" x14ac:dyDescent="0.25">
      <c r="A24" s="95" t="s">
        <v>135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33"/>
      <c r="N24" s="33"/>
    </row>
    <row r="25" spans="1:14" ht="17.25" customHeight="1" x14ac:dyDescent="0.25">
      <c r="A25" s="96" t="s">
        <v>83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33"/>
      <c r="N25" s="33"/>
    </row>
    <row r="26" spans="1:14" ht="17.25" customHeight="1" x14ac:dyDescent="0.25">
      <c r="A26" s="96" t="s">
        <v>136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33"/>
      <c r="N26" s="33"/>
    </row>
    <row r="27" spans="1:14" x14ac:dyDescent="0.25">
      <c r="A27" s="89" t="s">
        <v>62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30"/>
      <c r="N27" s="30"/>
    </row>
    <row r="28" spans="1:14" ht="18.75" x14ac:dyDescent="0.25">
      <c r="A28" s="73" t="s">
        <v>0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30"/>
      <c r="N28" s="30"/>
    </row>
    <row r="29" spans="1:14" ht="17.25" x14ac:dyDescent="0.25">
      <c r="A29" s="26" t="s">
        <v>85</v>
      </c>
      <c r="B29" s="26" t="s">
        <v>86</v>
      </c>
      <c r="C29" s="61" t="s">
        <v>84</v>
      </c>
      <c r="D29" s="62"/>
      <c r="E29" s="61" t="s">
        <v>93</v>
      </c>
      <c r="F29" s="62"/>
      <c r="G29" s="32"/>
      <c r="H29" s="32"/>
      <c r="I29" s="32"/>
      <c r="J29" s="32"/>
      <c r="K29" s="32"/>
      <c r="L29" s="32"/>
      <c r="M29" s="30"/>
      <c r="N29" s="30"/>
    </row>
    <row r="30" spans="1:14" ht="17.25" x14ac:dyDescent="0.25">
      <c r="A30" s="26"/>
      <c r="B30" s="26">
        <v>0</v>
      </c>
      <c r="C30" s="61">
        <v>0</v>
      </c>
      <c r="D30" s="62"/>
      <c r="E30" s="61">
        <f>B30*C30</f>
        <v>0</v>
      </c>
      <c r="F30" s="62"/>
      <c r="G30" s="32"/>
      <c r="H30" s="32"/>
      <c r="I30" s="32"/>
      <c r="J30" s="32"/>
      <c r="K30" s="32"/>
      <c r="L30" s="32"/>
      <c r="M30" s="30"/>
      <c r="N30" s="30"/>
    </row>
    <row r="31" spans="1:14" ht="17.25" x14ac:dyDescent="0.25">
      <c r="A31" s="26"/>
      <c r="B31" s="7"/>
      <c r="C31" s="61"/>
      <c r="D31" s="62"/>
      <c r="E31" s="61">
        <f t="shared" ref="E31:E32" si="0">B31*C31</f>
        <v>0</v>
      </c>
      <c r="F31" s="62"/>
      <c r="G31" s="32"/>
      <c r="H31" s="32"/>
      <c r="I31" s="32"/>
      <c r="J31" s="32"/>
      <c r="K31" s="32"/>
      <c r="L31" s="32"/>
      <c r="M31" s="30"/>
      <c r="N31" s="30"/>
    </row>
    <row r="32" spans="1:14" ht="17.25" x14ac:dyDescent="0.25">
      <c r="A32" s="26" t="s">
        <v>6</v>
      </c>
      <c r="B32" s="26">
        <f>SUM(B30:B31)</f>
        <v>0</v>
      </c>
      <c r="C32" s="61">
        <f>SUM(C30:C31)</f>
        <v>0</v>
      </c>
      <c r="D32" s="62"/>
      <c r="E32" s="61">
        <f t="shared" si="0"/>
        <v>0</v>
      </c>
      <c r="F32" s="62"/>
      <c r="G32" s="32"/>
      <c r="H32" s="32"/>
      <c r="I32" s="32"/>
      <c r="J32" s="32"/>
      <c r="K32" s="32"/>
      <c r="L32" s="32"/>
      <c r="M32" s="30"/>
      <c r="N32" s="30"/>
    </row>
    <row r="33" spans="1:14" ht="17.25" x14ac:dyDescent="0.25">
      <c r="A33" s="34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0"/>
      <c r="N33" s="30"/>
    </row>
    <row r="34" spans="1:14" ht="17.25" x14ac:dyDescent="0.25">
      <c r="A34" s="108" t="s">
        <v>142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30"/>
      <c r="N34" s="30"/>
    </row>
    <row r="35" spans="1:14" x14ac:dyDescent="0.25">
      <c r="A35" s="30" t="s">
        <v>87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 x14ac:dyDescent="0.25">
      <c r="A36" s="76" t="s">
        <v>139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30"/>
      <c r="N36" s="30"/>
    </row>
    <row r="37" spans="1:14" x14ac:dyDescent="0.25">
      <c r="A37" s="30" t="s">
        <v>88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x14ac:dyDescent="0.25">
      <c r="A38" s="76" t="s">
        <v>123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30"/>
      <c r="N38" s="30"/>
    </row>
    <row r="39" spans="1:14" x14ac:dyDescent="0.25">
      <c r="A39" s="76" t="s">
        <v>89</v>
      </c>
      <c r="B39" s="76"/>
      <c r="C39" s="76"/>
      <c r="D39" s="35">
        <v>1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ht="15.75" x14ac:dyDescent="0.25">
      <c r="A40" s="30" t="s">
        <v>90</v>
      </c>
      <c r="B40" s="30"/>
      <c r="C40" s="30"/>
      <c r="D40" s="15">
        <f>$M135</f>
        <v>10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ht="17.25" x14ac:dyDescent="0.25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30"/>
      <c r="N41" s="30"/>
    </row>
    <row r="42" spans="1:14" x14ac:dyDescent="0.25">
      <c r="A42" s="93" t="s">
        <v>91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30"/>
      <c r="N42" s="30"/>
    </row>
    <row r="43" spans="1:14" ht="33.75" customHeight="1" x14ac:dyDescent="0.25">
      <c r="A43" s="57" t="s">
        <v>12</v>
      </c>
      <c r="B43" s="58"/>
      <c r="C43" s="24" t="s">
        <v>1</v>
      </c>
      <c r="D43" s="24" t="s">
        <v>2</v>
      </c>
      <c r="E43" s="63" t="s">
        <v>3</v>
      </c>
      <c r="F43" s="63"/>
      <c r="G43" s="63"/>
      <c r="H43" s="64" t="s">
        <v>4</v>
      </c>
      <c r="I43" s="64"/>
      <c r="J43" s="64"/>
      <c r="K43" s="64"/>
      <c r="L43" s="64"/>
      <c r="M43" s="30"/>
      <c r="N43" s="30"/>
    </row>
    <row r="44" spans="1:14" hidden="1" x14ac:dyDescent="0.25">
      <c r="A44" s="57"/>
      <c r="B44" s="58"/>
      <c r="C44" s="25"/>
      <c r="D44" s="25"/>
      <c r="E44" s="63">
        <f t="shared" ref="E44:E46" si="1">C44*D44</f>
        <v>0</v>
      </c>
      <c r="F44" s="63"/>
      <c r="G44" s="63"/>
      <c r="H44" s="71"/>
      <c r="I44" s="71"/>
      <c r="J44" s="71"/>
      <c r="K44" s="71"/>
      <c r="L44" s="71"/>
      <c r="M44" s="30"/>
      <c r="N44" s="30"/>
    </row>
    <row r="45" spans="1:14" hidden="1" x14ac:dyDescent="0.25">
      <c r="A45" s="57"/>
      <c r="B45" s="58"/>
      <c r="C45" s="25"/>
      <c r="D45" s="25"/>
      <c r="E45" s="63">
        <f t="shared" si="1"/>
        <v>0</v>
      </c>
      <c r="F45" s="63"/>
      <c r="G45" s="63"/>
      <c r="H45" s="71"/>
      <c r="I45" s="71"/>
      <c r="J45" s="71"/>
      <c r="K45" s="71"/>
      <c r="L45" s="71"/>
      <c r="M45" s="30"/>
      <c r="N45" s="30"/>
    </row>
    <row r="46" spans="1:14" hidden="1" x14ac:dyDescent="0.25">
      <c r="A46" s="57"/>
      <c r="B46" s="58"/>
      <c r="C46" s="25"/>
      <c r="D46" s="25"/>
      <c r="E46" s="63">
        <f t="shared" si="1"/>
        <v>0</v>
      </c>
      <c r="F46" s="63"/>
      <c r="G46" s="63"/>
      <c r="H46" s="71"/>
      <c r="I46" s="71"/>
      <c r="J46" s="71"/>
      <c r="K46" s="71"/>
      <c r="L46" s="71"/>
      <c r="M46" s="30"/>
      <c r="N46" s="30"/>
    </row>
    <row r="47" spans="1:14" x14ac:dyDescent="0.25">
      <c r="A47" s="65" t="s">
        <v>5</v>
      </c>
      <c r="B47" s="66"/>
      <c r="C47" s="36"/>
      <c r="D47" s="36"/>
      <c r="E47" s="67">
        <f>SUM(E48:G53)</f>
        <v>311000</v>
      </c>
      <c r="F47" s="67"/>
      <c r="G47" s="67"/>
      <c r="H47" s="67"/>
      <c r="I47" s="67"/>
      <c r="J47" s="67"/>
      <c r="K47" s="67"/>
      <c r="L47" s="67"/>
      <c r="M47" s="30"/>
      <c r="N47" s="30"/>
    </row>
    <row r="48" spans="1:14" ht="24" customHeight="1" x14ac:dyDescent="0.25">
      <c r="A48" s="54" t="s">
        <v>150</v>
      </c>
      <c r="B48" s="56"/>
      <c r="C48" s="27">
        <v>1</v>
      </c>
      <c r="D48" s="27">
        <v>90000</v>
      </c>
      <c r="E48" s="63">
        <f>C48*D48</f>
        <v>90000</v>
      </c>
      <c r="F48" s="63"/>
      <c r="G48" s="63"/>
      <c r="H48" s="64"/>
      <c r="I48" s="64"/>
      <c r="J48" s="64"/>
      <c r="K48" s="64"/>
      <c r="L48" s="64"/>
      <c r="M48" s="30"/>
      <c r="N48" s="30"/>
    </row>
    <row r="49" spans="1:14" ht="24" customHeight="1" x14ac:dyDescent="0.25">
      <c r="A49" s="54" t="s">
        <v>151</v>
      </c>
      <c r="B49" s="56"/>
      <c r="C49" s="27">
        <v>1</v>
      </c>
      <c r="D49" s="27">
        <v>40000</v>
      </c>
      <c r="E49" s="63">
        <f t="shared" ref="E49" si="2">C49*D49</f>
        <v>40000</v>
      </c>
      <c r="F49" s="63"/>
      <c r="G49" s="63"/>
      <c r="H49" s="64"/>
      <c r="I49" s="64"/>
      <c r="J49" s="64"/>
      <c r="K49" s="64"/>
      <c r="L49" s="64"/>
      <c r="M49" s="30"/>
      <c r="N49" s="30"/>
    </row>
    <row r="50" spans="1:14" ht="24" customHeight="1" x14ac:dyDescent="0.25">
      <c r="A50" s="54" t="s">
        <v>152</v>
      </c>
      <c r="B50" s="56"/>
      <c r="C50" s="27">
        <v>1</v>
      </c>
      <c r="D50" s="27">
        <v>26000</v>
      </c>
      <c r="E50" s="63">
        <f t="shared" ref="E50:E53" si="3">C50*D50</f>
        <v>26000</v>
      </c>
      <c r="F50" s="63"/>
      <c r="G50" s="63"/>
      <c r="H50" s="64"/>
      <c r="I50" s="64"/>
      <c r="J50" s="64"/>
      <c r="K50" s="64"/>
      <c r="L50" s="64"/>
      <c r="M50" s="30"/>
      <c r="N50" s="30"/>
    </row>
    <row r="51" spans="1:14" ht="24" customHeight="1" x14ac:dyDescent="0.25">
      <c r="A51" s="54" t="s">
        <v>153</v>
      </c>
      <c r="B51" s="56"/>
      <c r="C51" s="27">
        <v>1</v>
      </c>
      <c r="D51" s="27">
        <v>60000</v>
      </c>
      <c r="E51" s="63">
        <f t="shared" si="3"/>
        <v>60000</v>
      </c>
      <c r="F51" s="63"/>
      <c r="G51" s="63"/>
      <c r="H51" s="64"/>
      <c r="I51" s="64"/>
      <c r="J51" s="64"/>
      <c r="K51" s="64"/>
      <c r="L51" s="64"/>
      <c r="M51" s="30"/>
      <c r="N51" s="30"/>
    </row>
    <row r="52" spans="1:14" ht="24" customHeight="1" x14ac:dyDescent="0.25">
      <c r="A52" s="54" t="s">
        <v>154</v>
      </c>
      <c r="B52" s="56"/>
      <c r="C52" s="27">
        <v>1</v>
      </c>
      <c r="D52" s="27">
        <v>60000</v>
      </c>
      <c r="E52" s="63">
        <f t="shared" si="3"/>
        <v>60000</v>
      </c>
      <c r="F52" s="63"/>
      <c r="G52" s="63"/>
      <c r="H52" s="64"/>
      <c r="I52" s="64"/>
      <c r="J52" s="64"/>
      <c r="K52" s="64"/>
      <c r="L52" s="64"/>
      <c r="M52" s="30"/>
      <c r="N52" s="30"/>
    </row>
    <row r="53" spans="1:14" ht="24" customHeight="1" x14ac:dyDescent="0.25">
      <c r="A53" s="54" t="s">
        <v>155</v>
      </c>
      <c r="B53" s="56"/>
      <c r="C53" s="27">
        <v>1</v>
      </c>
      <c r="D53" s="27">
        <v>35000</v>
      </c>
      <c r="E53" s="63">
        <f t="shared" si="3"/>
        <v>35000</v>
      </c>
      <c r="F53" s="63"/>
      <c r="G53" s="63"/>
      <c r="H53" s="64"/>
      <c r="I53" s="64"/>
      <c r="J53" s="64"/>
      <c r="K53" s="64"/>
      <c r="L53" s="64"/>
      <c r="M53" s="30"/>
      <c r="N53" s="30"/>
    </row>
    <row r="54" spans="1:14" x14ac:dyDescent="0.25">
      <c r="A54" s="65" t="s">
        <v>92</v>
      </c>
      <c r="B54" s="66"/>
      <c r="C54" s="36"/>
      <c r="D54" s="37"/>
      <c r="E54" s="67">
        <f>SUM(E55:G55)</f>
        <v>39000</v>
      </c>
      <c r="F54" s="67"/>
      <c r="G54" s="67"/>
      <c r="H54" s="67"/>
      <c r="I54" s="67"/>
      <c r="J54" s="67"/>
      <c r="K54" s="67"/>
      <c r="L54" s="67"/>
      <c r="M54" s="30"/>
      <c r="N54" s="30"/>
    </row>
    <row r="55" spans="1:14" ht="18" customHeight="1" x14ac:dyDescent="0.25">
      <c r="A55" s="68" t="s">
        <v>126</v>
      </c>
      <c r="B55" s="69"/>
      <c r="C55" s="24">
        <v>1</v>
      </c>
      <c r="D55" s="24">
        <v>39000</v>
      </c>
      <c r="E55" s="63">
        <f>C55*D55</f>
        <v>39000</v>
      </c>
      <c r="F55" s="63"/>
      <c r="G55" s="63"/>
      <c r="H55" s="64"/>
      <c r="I55" s="64"/>
      <c r="J55" s="64"/>
      <c r="K55" s="64"/>
      <c r="L55" s="64"/>
      <c r="M55" s="30"/>
      <c r="N55" s="30"/>
    </row>
    <row r="56" spans="1:14" x14ac:dyDescent="0.25">
      <c r="A56" s="65" t="s">
        <v>140</v>
      </c>
      <c r="B56" s="66"/>
      <c r="C56" s="36"/>
      <c r="D56" s="37"/>
      <c r="E56" s="67">
        <f>SUM(E57:G57)</f>
        <v>0</v>
      </c>
      <c r="F56" s="67"/>
      <c r="G56" s="67"/>
      <c r="H56" s="67"/>
      <c r="I56" s="67"/>
      <c r="J56" s="67"/>
      <c r="K56" s="67"/>
      <c r="L56" s="67"/>
      <c r="M56" s="30"/>
      <c r="N56" s="30"/>
    </row>
    <row r="57" spans="1:14" ht="18" customHeight="1" x14ac:dyDescent="0.25">
      <c r="A57" s="68" t="s">
        <v>140</v>
      </c>
      <c r="B57" s="69"/>
      <c r="C57" s="24">
        <v>1</v>
      </c>
      <c r="D57" s="24">
        <v>0</v>
      </c>
      <c r="E57" s="63">
        <f t="shared" ref="E57" si="4">C57*D57</f>
        <v>0</v>
      </c>
      <c r="F57" s="63"/>
      <c r="G57" s="63"/>
      <c r="H57" s="64"/>
      <c r="I57" s="64"/>
      <c r="J57" s="64"/>
      <c r="K57" s="64"/>
      <c r="L57" s="64"/>
      <c r="M57" s="30"/>
      <c r="N57" s="30"/>
    </row>
    <row r="58" spans="1:14" x14ac:dyDescent="0.25">
      <c r="A58" s="90" t="s">
        <v>6</v>
      </c>
      <c r="B58" s="91"/>
      <c r="C58" s="36"/>
      <c r="D58" s="36"/>
      <c r="E58" s="67">
        <f>E56+E47+E54</f>
        <v>350000</v>
      </c>
      <c r="F58" s="67"/>
      <c r="G58" s="67"/>
      <c r="H58" s="90"/>
      <c r="I58" s="92"/>
      <c r="J58" s="92"/>
      <c r="K58" s="92"/>
      <c r="L58" s="91"/>
      <c r="M58" s="30"/>
      <c r="N58" s="30"/>
    </row>
    <row r="59" spans="1:14" x14ac:dyDescent="0.25">
      <c r="A59" s="89" t="s">
        <v>127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30"/>
      <c r="N59" s="30"/>
    </row>
    <row r="60" spans="1:14" ht="15.75" x14ac:dyDescent="0.25">
      <c r="A60" s="30"/>
      <c r="B60" s="30"/>
      <c r="C60" s="30"/>
      <c r="D60" s="15"/>
      <c r="E60" s="30"/>
      <c r="F60" s="30"/>
      <c r="G60" s="30"/>
      <c r="H60" s="30"/>
      <c r="I60" s="30"/>
      <c r="J60" s="30"/>
      <c r="K60" s="30"/>
      <c r="L60" s="30"/>
      <c r="M60" s="30"/>
      <c r="N60" s="30"/>
    </row>
    <row r="61" spans="1:14" ht="15.75" x14ac:dyDescent="0.25">
      <c r="A61" s="30" t="s">
        <v>94</v>
      </c>
      <c r="B61" s="30"/>
      <c r="C61" s="30"/>
      <c r="D61" s="15"/>
      <c r="E61" s="30"/>
      <c r="F61" s="30"/>
      <c r="G61" s="30"/>
      <c r="H61" s="30"/>
      <c r="I61" s="30"/>
      <c r="J61" s="30"/>
      <c r="K61" s="30"/>
      <c r="L61" s="30"/>
      <c r="M61" s="30"/>
      <c r="N61" s="30"/>
    </row>
    <row r="62" spans="1:14" ht="41.25" customHeight="1" x14ac:dyDescent="0.25">
      <c r="A62" s="81" t="s">
        <v>12</v>
      </c>
      <c r="B62" s="82" t="s">
        <v>95</v>
      </c>
      <c r="C62" s="83"/>
      <c r="D62" s="83"/>
      <c r="E62" s="83"/>
      <c r="F62" s="84"/>
      <c r="G62" s="81" t="s">
        <v>96</v>
      </c>
      <c r="H62" s="64" t="s">
        <v>97</v>
      </c>
      <c r="I62" s="64"/>
      <c r="J62" s="64"/>
      <c r="K62" s="30"/>
      <c r="L62" s="30"/>
      <c r="M62" s="30"/>
      <c r="N62" s="30"/>
    </row>
    <row r="63" spans="1:14" x14ac:dyDescent="0.25">
      <c r="A63" s="81"/>
      <c r="B63" s="85"/>
      <c r="C63" s="86"/>
      <c r="D63" s="86"/>
      <c r="E63" s="86"/>
      <c r="F63" s="87"/>
      <c r="G63" s="81"/>
      <c r="H63" s="4" t="s">
        <v>98</v>
      </c>
      <c r="I63" s="38" t="s">
        <v>99</v>
      </c>
      <c r="J63" s="38" t="s">
        <v>100</v>
      </c>
      <c r="K63" s="30"/>
      <c r="L63" s="30"/>
      <c r="M63" s="30"/>
      <c r="N63" s="30"/>
    </row>
    <row r="64" spans="1:14" ht="45.75" customHeight="1" x14ac:dyDescent="0.25">
      <c r="A64" s="26"/>
      <c r="B64" s="57"/>
      <c r="C64" s="88"/>
      <c r="D64" s="88"/>
      <c r="E64" s="88"/>
      <c r="F64" s="58"/>
      <c r="G64" s="26"/>
      <c r="H64" s="19"/>
      <c r="I64" s="26"/>
      <c r="J64" s="26"/>
      <c r="K64" s="30"/>
      <c r="L64" s="30"/>
      <c r="M64" s="30"/>
      <c r="N64" s="30"/>
    </row>
    <row r="65" spans="1:14" x14ac:dyDescent="0.25">
      <c r="A65" s="78" t="s">
        <v>6</v>
      </c>
      <c r="B65" s="79"/>
      <c r="C65" s="79"/>
      <c r="D65" s="79"/>
      <c r="E65" s="79"/>
      <c r="F65" s="80"/>
      <c r="G65" s="26">
        <f>SUM(G64:G64)</f>
        <v>0</v>
      </c>
      <c r="H65" s="26">
        <f>SUM(H64:H64)</f>
        <v>0</v>
      </c>
      <c r="I65" s="26">
        <f>SUM(I64:I64)</f>
        <v>0</v>
      </c>
      <c r="J65" s="26">
        <f>SUM(J64:J64)</f>
        <v>0</v>
      </c>
      <c r="K65" s="30"/>
      <c r="L65" s="30"/>
      <c r="M65" s="30"/>
      <c r="N65" s="30"/>
    </row>
    <row r="66" spans="1:14" ht="15.75" x14ac:dyDescent="0.25">
      <c r="A66" s="30"/>
      <c r="B66" s="30"/>
      <c r="C66" s="30"/>
      <c r="D66" s="15"/>
      <c r="E66" s="30"/>
      <c r="F66" s="30"/>
      <c r="G66" s="30"/>
      <c r="H66" s="30"/>
      <c r="I66" s="30"/>
      <c r="J66" s="30"/>
      <c r="K66" s="30"/>
      <c r="L66" s="30"/>
      <c r="M66" s="30"/>
      <c r="N66" s="30"/>
    </row>
    <row r="67" spans="1:14" ht="15.75" customHeight="1" x14ac:dyDescent="0.25">
      <c r="A67" s="73" t="s">
        <v>104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30"/>
      <c r="N67" s="30"/>
    </row>
    <row r="68" spans="1:14" ht="15.75" customHeight="1" x14ac:dyDescent="0.25">
      <c r="A68" s="74" t="s">
        <v>137</v>
      </c>
      <c r="B68" s="74"/>
      <c r="C68" s="74"/>
      <c r="D68" s="74"/>
      <c r="E68" s="74"/>
      <c r="F68" s="74"/>
      <c r="G68" s="30"/>
      <c r="H68" s="30"/>
      <c r="I68" s="30"/>
      <c r="J68" s="30"/>
      <c r="K68" s="30"/>
      <c r="L68" s="30"/>
      <c r="M68" s="30"/>
      <c r="N68" s="30"/>
    </row>
    <row r="69" spans="1:14" ht="157.5" customHeight="1" x14ac:dyDescent="0.25">
      <c r="A69" s="75" t="s">
        <v>156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30"/>
      <c r="N69" s="30"/>
    </row>
    <row r="70" spans="1:14" ht="15.75" customHeight="1" x14ac:dyDescent="0.25">
      <c r="A70" s="74" t="s">
        <v>101</v>
      </c>
      <c r="B70" s="74"/>
      <c r="C70" s="74"/>
      <c r="D70" s="74"/>
      <c r="E70" s="74"/>
      <c r="F70" s="74"/>
      <c r="G70" s="30"/>
      <c r="H70" s="30"/>
      <c r="I70" s="30"/>
      <c r="J70" s="30"/>
      <c r="K70" s="30"/>
      <c r="L70" s="30"/>
      <c r="M70" s="30"/>
      <c r="N70" s="30"/>
    </row>
    <row r="71" spans="1:14" ht="15.75" customHeight="1" x14ac:dyDescent="0.25">
      <c r="A71" s="76" t="s">
        <v>138</v>
      </c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30"/>
      <c r="N71" s="30"/>
    </row>
    <row r="72" spans="1:14" ht="15.75" customHeight="1" x14ac:dyDescent="0.25">
      <c r="A72" s="74" t="s">
        <v>102</v>
      </c>
      <c r="B72" s="74"/>
      <c r="C72" s="74"/>
      <c r="D72" s="74"/>
      <c r="E72" s="74"/>
      <c r="F72" s="74"/>
      <c r="G72" s="30"/>
      <c r="H72" s="30"/>
      <c r="I72" s="30"/>
      <c r="J72" s="30"/>
      <c r="K72" s="30"/>
      <c r="L72" s="30"/>
      <c r="M72" s="30"/>
      <c r="N72" s="30"/>
    </row>
    <row r="73" spans="1:14" ht="15.75" customHeight="1" x14ac:dyDescent="0.25">
      <c r="A73" s="76" t="s">
        <v>135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30"/>
      <c r="N73" s="30"/>
    </row>
    <row r="74" spans="1:14" ht="15.75" customHeight="1" x14ac:dyDescent="0.25">
      <c r="A74" s="74" t="s">
        <v>103</v>
      </c>
      <c r="B74" s="74"/>
      <c r="C74" s="74"/>
      <c r="D74" s="74"/>
      <c r="E74" s="74"/>
      <c r="F74" s="74"/>
      <c r="G74" s="30"/>
      <c r="H74" s="30"/>
      <c r="I74" s="30"/>
      <c r="J74" s="30"/>
      <c r="K74" s="30"/>
      <c r="L74" s="30"/>
      <c r="M74" s="30"/>
      <c r="N74" s="30"/>
    </row>
    <row r="75" spans="1:14" ht="79.5" customHeight="1" x14ac:dyDescent="0.25">
      <c r="A75" s="75" t="s">
        <v>157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30"/>
      <c r="N75" s="30"/>
    </row>
    <row r="76" spans="1:14" ht="18.75" x14ac:dyDescent="0.25">
      <c r="A76" s="73" t="s">
        <v>112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30"/>
      <c r="N76" s="30"/>
    </row>
    <row r="77" spans="1:14" x14ac:dyDescent="0.25">
      <c r="A77" s="74" t="s">
        <v>105</v>
      </c>
      <c r="B77" s="74"/>
      <c r="C77" s="74"/>
      <c r="D77" s="74"/>
      <c r="E77" s="74"/>
      <c r="F77" s="74"/>
      <c r="G77" s="30"/>
      <c r="H77" s="30"/>
      <c r="I77" s="30"/>
      <c r="J77" s="30"/>
      <c r="K77" s="30"/>
      <c r="L77" s="30"/>
      <c r="M77" s="30"/>
      <c r="N77" s="30"/>
    </row>
    <row r="78" spans="1:14" x14ac:dyDescent="0.25">
      <c r="A78" s="76" t="s">
        <v>135</v>
      </c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30"/>
      <c r="N78" s="30"/>
    </row>
    <row r="79" spans="1:14" ht="18.75" customHeight="1" x14ac:dyDescent="0.25">
      <c r="A79" s="74" t="s">
        <v>107</v>
      </c>
      <c r="B79" s="74"/>
      <c r="C79" s="74"/>
      <c r="D79" s="74"/>
      <c r="E79" s="74"/>
      <c r="F79" s="74"/>
      <c r="G79" s="30"/>
      <c r="H79" s="30"/>
      <c r="I79" s="30"/>
      <c r="J79" s="30"/>
      <c r="K79" s="30"/>
      <c r="L79" s="30"/>
      <c r="M79" s="30"/>
      <c r="N79" s="30"/>
    </row>
    <row r="80" spans="1:14" ht="15" customHeight="1" x14ac:dyDescent="0.25">
      <c r="A80" s="77" t="s">
        <v>124</v>
      </c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30"/>
      <c r="N80" s="30"/>
    </row>
    <row r="81" spans="1:16" ht="18.75" customHeight="1" x14ac:dyDescent="0.25">
      <c r="A81" s="74" t="s">
        <v>106</v>
      </c>
      <c r="B81" s="74"/>
      <c r="C81" s="74"/>
      <c r="D81" s="74"/>
      <c r="E81" s="74"/>
      <c r="F81" s="74"/>
      <c r="G81" s="30"/>
      <c r="H81" s="30"/>
      <c r="I81" s="30"/>
      <c r="J81" s="30"/>
      <c r="K81" s="30"/>
      <c r="L81" s="30"/>
      <c r="M81" s="30"/>
      <c r="N81" s="30"/>
    </row>
    <row r="82" spans="1:16" ht="51.75" customHeight="1" x14ac:dyDescent="0.3">
      <c r="A82" s="115" t="s">
        <v>7</v>
      </c>
      <c r="B82" s="119"/>
      <c r="C82" s="116"/>
      <c r="D82" s="121" t="s">
        <v>44</v>
      </c>
      <c r="E82" s="121" t="s">
        <v>45</v>
      </c>
      <c r="F82" s="121" t="s">
        <v>8</v>
      </c>
      <c r="G82" s="115" t="s">
        <v>60</v>
      </c>
      <c r="H82" s="116"/>
      <c r="I82" s="115" t="s">
        <v>9</v>
      </c>
      <c r="J82" s="116"/>
      <c r="K82" s="104" t="s">
        <v>59</v>
      </c>
      <c r="L82" s="105"/>
      <c r="M82" s="39"/>
      <c r="N82" s="39"/>
      <c r="O82" s="1"/>
      <c r="P82" s="1"/>
    </row>
    <row r="83" spans="1:16" ht="17.25" x14ac:dyDescent="0.3">
      <c r="A83" s="117"/>
      <c r="B83" s="120"/>
      <c r="C83" s="118"/>
      <c r="D83" s="122"/>
      <c r="E83" s="122"/>
      <c r="F83" s="122"/>
      <c r="G83" s="117"/>
      <c r="H83" s="118"/>
      <c r="I83" s="117"/>
      <c r="J83" s="118"/>
      <c r="K83" s="106"/>
      <c r="L83" s="107"/>
      <c r="M83" s="39"/>
      <c r="N83" s="39"/>
      <c r="O83" s="1"/>
      <c r="P83" s="1"/>
    </row>
    <row r="84" spans="1:16" ht="17.25" x14ac:dyDescent="0.3">
      <c r="A84" s="57">
        <v>1</v>
      </c>
      <c r="B84" s="88"/>
      <c r="C84" s="58"/>
      <c r="D84" s="23">
        <v>2</v>
      </c>
      <c r="E84" s="24">
        <v>3</v>
      </c>
      <c r="F84" s="24">
        <v>4</v>
      </c>
      <c r="G84" s="57">
        <v>5</v>
      </c>
      <c r="H84" s="58"/>
      <c r="I84" s="57">
        <v>6</v>
      </c>
      <c r="J84" s="58"/>
      <c r="K84" s="100">
        <v>7</v>
      </c>
      <c r="L84" s="101"/>
      <c r="M84" s="39"/>
      <c r="N84" s="39"/>
      <c r="O84" s="1"/>
      <c r="P84" s="1"/>
    </row>
    <row r="85" spans="1:16" ht="17.25" x14ac:dyDescent="0.3">
      <c r="A85" s="54" t="s">
        <v>163</v>
      </c>
      <c r="B85" s="55"/>
      <c r="C85" s="56"/>
      <c r="D85" s="27" t="s">
        <v>76</v>
      </c>
      <c r="E85" s="27">
        <v>3</v>
      </c>
      <c r="F85" s="27">
        <v>6000</v>
      </c>
      <c r="G85" s="57">
        <f t="shared" ref="G85:G89" si="5">E85*F85</f>
        <v>18000</v>
      </c>
      <c r="H85" s="58"/>
      <c r="I85" s="59">
        <v>1100</v>
      </c>
      <c r="J85" s="60"/>
      <c r="K85" s="61">
        <f t="shared" ref="K85:K89" si="6">E85*I85</f>
        <v>3300</v>
      </c>
      <c r="L85" s="62"/>
      <c r="M85" s="39"/>
      <c r="N85" s="39"/>
      <c r="O85" s="1"/>
      <c r="P85" s="1"/>
    </row>
    <row r="86" spans="1:16" ht="17.25" customHeight="1" x14ac:dyDescent="0.3">
      <c r="A86" s="54" t="s">
        <v>164</v>
      </c>
      <c r="B86" s="55"/>
      <c r="C86" s="56"/>
      <c r="D86" s="27" t="s">
        <v>76</v>
      </c>
      <c r="E86" s="27">
        <v>1</v>
      </c>
      <c r="F86" s="27">
        <v>8500</v>
      </c>
      <c r="G86" s="57">
        <f t="shared" si="5"/>
        <v>8500</v>
      </c>
      <c r="H86" s="58"/>
      <c r="I86" s="59">
        <v>2000</v>
      </c>
      <c r="J86" s="60"/>
      <c r="K86" s="61">
        <f t="shared" si="6"/>
        <v>2000</v>
      </c>
      <c r="L86" s="62"/>
      <c r="M86" s="39"/>
      <c r="N86" s="39"/>
      <c r="O86" s="1"/>
      <c r="P86" s="1"/>
    </row>
    <row r="87" spans="1:16" ht="17.25" x14ac:dyDescent="0.3">
      <c r="A87" s="54" t="s">
        <v>165</v>
      </c>
      <c r="B87" s="55"/>
      <c r="C87" s="56"/>
      <c r="D87" s="27" t="s">
        <v>76</v>
      </c>
      <c r="E87" s="27">
        <v>2</v>
      </c>
      <c r="F87" s="27">
        <v>2600</v>
      </c>
      <c r="G87" s="57">
        <f t="shared" si="5"/>
        <v>5200</v>
      </c>
      <c r="H87" s="58"/>
      <c r="I87" s="59">
        <v>600</v>
      </c>
      <c r="J87" s="60"/>
      <c r="K87" s="61">
        <f t="shared" si="6"/>
        <v>1200</v>
      </c>
      <c r="L87" s="62"/>
      <c r="M87" s="39"/>
      <c r="N87" s="39"/>
      <c r="O87" s="1"/>
      <c r="P87" s="1"/>
    </row>
    <row r="88" spans="1:16" ht="17.25" x14ac:dyDescent="0.3">
      <c r="A88" s="54" t="s">
        <v>166</v>
      </c>
      <c r="B88" s="55"/>
      <c r="C88" s="56"/>
      <c r="D88" s="27" t="s">
        <v>76</v>
      </c>
      <c r="E88" s="27">
        <v>6</v>
      </c>
      <c r="F88" s="27">
        <v>1000</v>
      </c>
      <c r="G88" s="57">
        <f t="shared" ref="G88" si="7">E88*F88</f>
        <v>6000</v>
      </c>
      <c r="H88" s="58"/>
      <c r="I88" s="59">
        <v>300</v>
      </c>
      <c r="J88" s="60"/>
      <c r="K88" s="61">
        <f t="shared" ref="K88" si="8">E88*I88</f>
        <v>1800</v>
      </c>
      <c r="L88" s="62"/>
      <c r="M88" s="39"/>
      <c r="N88" s="39"/>
      <c r="O88" s="1"/>
      <c r="P88" s="1"/>
    </row>
    <row r="89" spans="1:16" ht="17.25" x14ac:dyDescent="0.3">
      <c r="A89" s="54" t="s">
        <v>167</v>
      </c>
      <c r="B89" s="55"/>
      <c r="C89" s="56"/>
      <c r="D89" s="27" t="s">
        <v>76</v>
      </c>
      <c r="E89" s="27">
        <v>5</v>
      </c>
      <c r="F89" s="27">
        <v>6000</v>
      </c>
      <c r="G89" s="57">
        <f t="shared" si="5"/>
        <v>30000</v>
      </c>
      <c r="H89" s="58"/>
      <c r="I89" s="59">
        <v>1800</v>
      </c>
      <c r="J89" s="60"/>
      <c r="K89" s="61">
        <f t="shared" si="6"/>
        <v>9000</v>
      </c>
      <c r="L89" s="62"/>
      <c r="M89" s="39"/>
      <c r="N89" s="39"/>
      <c r="O89" s="1"/>
      <c r="P89" s="1"/>
    </row>
    <row r="90" spans="1:16" ht="17.25" hidden="1" x14ac:dyDescent="0.3">
      <c r="A90" s="68"/>
      <c r="B90" s="102"/>
      <c r="C90" s="69"/>
      <c r="D90" s="25"/>
      <c r="E90" s="25"/>
      <c r="F90" s="25"/>
      <c r="G90" s="57">
        <f t="shared" ref="G90:G94" si="9">E90*F90</f>
        <v>0</v>
      </c>
      <c r="H90" s="58"/>
      <c r="I90" s="57"/>
      <c r="J90" s="58"/>
      <c r="K90" s="100">
        <f t="shared" ref="K90:K94" si="10">E90*I90</f>
        <v>0</v>
      </c>
      <c r="L90" s="101"/>
      <c r="M90" s="39"/>
      <c r="N90" s="39"/>
      <c r="O90" s="1"/>
      <c r="P90" s="1"/>
    </row>
    <row r="91" spans="1:16" ht="17.25" hidden="1" x14ac:dyDescent="0.3">
      <c r="A91" s="68"/>
      <c r="B91" s="102"/>
      <c r="C91" s="69"/>
      <c r="D91" s="25"/>
      <c r="E91" s="25"/>
      <c r="F91" s="25"/>
      <c r="G91" s="57">
        <f t="shared" si="9"/>
        <v>0</v>
      </c>
      <c r="H91" s="58"/>
      <c r="I91" s="57"/>
      <c r="J91" s="58"/>
      <c r="K91" s="100">
        <f t="shared" si="10"/>
        <v>0</v>
      </c>
      <c r="L91" s="101"/>
      <c r="M91" s="39"/>
      <c r="N91" s="39"/>
      <c r="O91" s="1"/>
      <c r="P91" s="1"/>
    </row>
    <row r="92" spans="1:16" ht="17.25" hidden="1" x14ac:dyDescent="0.3">
      <c r="A92" s="68"/>
      <c r="B92" s="102"/>
      <c r="C92" s="69"/>
      <c r="D92" s="25"/>
      <c r="E92" s="25"/>
      <c r="F92" s="25"/>
      <c r="G92" s="57">
        <f t="shared" si="9"/>
        <v>0</v>
      </c>
      <c r="H92" s="58"/>
      <c r="I92" s="57"/>
      <c r="J92" s="58"/>
      <c r="K92" s="100">
        <f t="shared" si="10"/>
        <v>0</v>
      </c>
      <c r="L92" s="101"/>
      <c r="M92" s="39"/>
      <c r="N92" s="39"/>
      <c r="O92" s="1"/>
      <c r="P92" s="1"/>
    </row>
    <row r="93" spans="1:16" ht="17.25" hidden="1" x14ac:dyDescent="0.3">
      <c r="A93" s="68"/>
      <c r="B93" s="102"/>
      <c r="C93" s="69"/>
      <c r="D93" s="25"/>
      <c r="E93" s="25"/>
      <c r="F93" s="25"/>
      <c r="G93" s="57">
        <f t="shared" si="9"/>
        <v>0</v>
      </c>
      <c r="H93" s="58"/>
      <c r="I93" s="57"/>
      <c r="J93" s="58"/>
      <c r="K93" s="100">
        <f t="shared" si="10"/>
        <v>0</v>
      </c>
      <c r="L93" s="101"/>
      <c r="M93" s="39"/>
      <c r="N93" s="39"/>
      <c r="O93" s="1"/>
      <c r="P93" s="1"/>
    </row>
    <row r="94" spans="1:16" ht="17.25" hidden="1" x14ac:dyDescent="0.3">
      <c r="A94" s="68"/>
      <c r="B94" s="102"/>
      <c r="C94" s="69"/>
      <c r="D94" s="25"/>
      <c r="E94" s="25"/>
      <c r="F94" s="25"/>
      <c r="G94" s="57">
        <f t="shared" si="9"/>
        <v>0</v>
      </c>
      <c r="H94" s="58"/>
      <c r="I94" s="57"/>
      <c r="J94" s="58"/>
      <c r="K94" s="100">
        <f t="shared" si="10"/>
        <v>0</v>
      </c>
      <c r="L94" s="101"/>
      <c r="M94" s="39"/>
      <c r="N94" s="39"/>
      <c r="O94" s="1"/>
      <c r="P94" s="1"/>
    </row>
    <row r="95" spans="1:16" ht="17.25" x14ac:dyDescent="0.3">
      <c r="A95" s="68" t="s">
        <v>10</v>
      </c>
      <c r="B95" s="102"/>
      <c r="C95" s="69"/>
      <c r="D95" s="25"/>
      <c r="E95" s="24">
        <f>SUM(E90:E94)</f>
        <v>0</v>
      </c>
      <c r="F95" s="24" t="s">
        <v>11</v>
      </c>
      <c r="G95" s="57">
        <f>SUM(G85:G94)</f>
        <v>67700</v>
      </c>
      <c r="H95" s="58"/>
      <c r="I95" s="57" t="s">
        <v>11</v>
      </c>
      <c r="J95" s="58"/>
      <c r="K95" s="100">
        <f>SUM(K85:K94)</f>
        <v>17300</v>
      </c>
      <c r="L95" s="101"/>
      <c r="M95" s="39"/>
      <c r="N95" s="39"/>
      <c r="O95" s="1"/>
      <c r="P95" s="1"/>
    </row>
    <row r="96" spans="1:16" x14ac:dyDescent="0.25">
      <c r="A96" s="89" t="s">
        <v>108</v>
      </c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30"/>
      <c r="N96" s="30"/>
    </row>
    <row r="97" spans="1:15" ht="18.75" customHeight="1" x14ac:dyDescent="0.3">
      <c r="A97" s="57" t="s">
        <v>12</v>
      </c>
      <c r="B97" s="88"/>
      <c r="C97" s="58"/>
      <c r="D97" s="57" t="s">
        <v>13</v>
      </c>
      <c r="E97" s="58"/>
      <c r="F97" s="63" t="s">
        <v>12</v>
      </c>
      <c r="G97" s="63"/>
      <c r="H97" s="63"/>
      <c r="I97" s="61" t="s">
        <v>13</v>
      </c>
      <c r="J97" s="62"/>
      <c r="K97" s="39"/>
      <c r="L97" s="39"/>
      <c r="M97" s="39"/>
      <c r="N97" s="39"/>
      <c r="O97" s="1"/>
    </row>
    <row r="98" spans="1:15" ht="17.25" x14ac:dyDescent="0.3">
      <c r="A98" s="68" t="s">
        <v>109</v>
      </c>
      <c r="B98" s="102"/>
      <c r="C98" s="69"/>
      <c r="D98" s="57">
        <v>0</v>
      </c>
      <c r="E98" s="58"/>
      <c r="F98" s="68" t="s">
        <v>110</v>
      </c>
      <c r="G98" s="102"/>
      <c r="H98" s="69"/>
      <c r="I98" s="100">
        <v>0</v>
      </c>
      <c r="J98" s="101"/>
      <c r="K98" s="39"/>
      <c r="L98" s="39"/>
      <c r="M98" s="39"/>
      <c r="N98" s="39"/>
      <c r="O98" s="1"/>
    </row>
    <row r="99" spans="1:15" ht="17.25" x14ac:dyDescent="0.3">
      <c r="A99" s="68" t="s">
        <v>145</v>
      </c>
      <c r="B99" s="102"/>
      <c r="C99" s="69"/>
      <c r="D99" s="57">
        <v>3000</v>
      </c>
      <c r="E99" s="58"/>
      <c r="F99" s="99" t="s">
        <v>14</v>
      </c>
      <c r="G99" s="99"/>
      <c r="H99" s="99"/>
      <c r="I99" s="100">
        <v>5000</v>
      </c>
      <c r="J99" s="101"/>
      <c r="K99" s="39"/>
      <c r="L99" s="39"/>
      <c r="M99" s="39"/>
      <c r="N99" s="39"/>
      <c r="O99" s="1"/>
    </row>
    <row r="100" spans="1:15" ht="17.25" x14ac:dyDescent="0.3">
      <c r="A100" s="68" t="s">
        <v>125</v>
      </c>
      <c r="B100" s="102"/>
      <c r="C100" s="69"/>
      <c r="D100" s="57">
        <v>800</v>
      </c>
      <c r="E100" s="58"/>
      <c r="F100" s="99" t="s">
        <v>111</v>
      </c>
      <c r="G100" s="99"/>
      <c r="H100" s="99"/>
      <c r="I100" s="100">
        <f>E32*1.3</f>
        <v>0</v>
      </c>
      <c r="J100" s="101"/>
      <c r="K100" s="39"/>
      <c r="L100" s="39"/>
      <c r="M100" s="39"/>
      <c r="N100" s="39"/>
      <c r="O100" s="1"/>
    </row>
    <row r="101" spans="1:15" ht="17.25" customHeight="1" x14ac:dyDescent="0.3">
      <c r="A101" s="68"/>
      <c r="B101" s="102"/>
      <c r="C101" s="69"/>
      <c r="D101" s="57"/>
      <c r="E101" s="58"/>
      <c r="F101" s="57" t="s">
        <v>6</v>
      </c>
      <c r="G101" s="88"/>
      <c r="H101" s="58"/>
      <c r="I101" s="57">
        <f>SUM(D98:E101)+SUM(I98:J100)</f>
        <v>8800</v>
      </c>
      <c r="J101" s="58"/>
      <c r="K101" s="39"/>
      <c r="L101" s="39"/>
      <c r="M101" s="39"/>
      <c r="N101" s="39"/>
      <c r="O101" s="1"/>
    </row>
    <row r="102" spans="1:15" ht="17.25" x14ac:dyDescent="0.3">
      <c r="A102" s="40"/>
      <c r="B102" s="40"/>
      <c r="C102" s="40"/>
      <c r="D102" s="41"/>
      <c r="E102" s="41"/>
      <c r="F102" s="41"/>
      <c r="G102" s="41"/>
      <c r="H102" s="39"/>
      <c r="I102" s="39"/>
      <c r="J102" s="39"/>
      <c r="K102" s="39"/>
      <c r="L102" s="39"/>
      <c r="M102" s="30"/>
      <c r="N102" s="30"/>
    </row>
    <row r="103" spans="1:15" ht="18.75" x14ac:dyDescent="0.25">
      <c r="A103" s="73" t="s">
        <v>143</v>
      </c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30"/>
      <c r="N103" s="30"/>
    </row>
    <row r="104" spans="1:15" ht="17.25" x14ac:dyDescent="0.25">
      <c r="A104" s="97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30"/>
      <c r="N104" s="30"/>
    </row>
    <row r="105" spans="1:15" ht="17.25" x14ac:dyDescent="0.25">
      <c r="A105" s="40" t="s">
        <v>15</v>
      </c>
      <c r="B105" s="42" t="s">
        <v>67</v>
      </c>
      <c r="C105" s="42" t="s">
        <v>68</v>
      </c>
      <c r="D105" s="42" t="s">
        <v>69</v>
      </c>
      <c r="E105" s="42" t="s">
        <v>70</v>
      </c>
      <c r="F105" s="42" t="s">
        <v>71</v>
      </c>
      <c r="G105" s="42" t="s">
        <v>72</v>
      </c>
      <c r="H105" s="42" t="s">
        <v>73</v>
      </c>
      <c r="I105" s="42" t="s">
        <v>63</v>
      </c>
      <c r="J105" s="42" t="s">
        <v>64</v>
      </c>
      <c r="K105" s="42" t="s">
        <v>65</v>
      </c>
      <c r="L105" s="42" t="s">
        <v>122</v>
      </c>
      <c r="M105" s="42" t="s">
        <v>66</v>
      </c>
      <c r="N105" s="28"/>
    </row>
    <row r="106" spans="1:15" ht="17.25" x14ac:dyDescent="0.25">
      <c r="A106" s="40" t="s">
        <v>16</v>
      </c>
      <c r="B106" s="43">
        <v>0.5</v>
      </c>
      <c r="C106" s="43">
        <v>1</v>
      </c>
      <c r="D106" s="43">
        <v>1</v>
      </c>
      <c r="E106" s="43">
        <v>1</v>
      </c>
      <c r="F106" s="43">
        <v>1</v>
      </c>
      <c r="G106" s="43">
        <v>1</v>
      </c>
      <c r="H106" s="43">
        <v>1</v>
      </c>
      <c r="I106" s="43">
        <v>1</v>
      </c>
      <c r="J106" s="43">
        <v>1</v>
      </c>
      <c r="K106" s="43">
        <v>1</v>
      </c>
      <c r="L106" s="43">
        <v>1</v>
      </c>
      <c r="M106" s="43">
        <v>1</v>
      </c>
      <c r="N106" s="28"/>
    </row>
    <row r="107" spans="1:15" ht="48" customHeight="1" x14ac:dyDescent="0.25">
      <c r="A107" s="5" t="s">
        <v>17</v>
      </c>
      <c r="B107" s="5" t="s">
        <v>33</v>
      </c>
      <c r="C107" s="5" t="s">
        <v>34</v>
      </c>
      <c r="D107" s="5" t="s">
        <v>35</v>
      </c>
      <c r="E107" s="5" t="s">
        <v>42</v>
      </c>
      <c r="F107" s="5" t="s">
        <v>36</v>
      </c>
      <c r="G107" s="5" t="s">
        <v>37</v>
      </c>
      <c r="H107" s="5" t="s">
        <v>38</v>
      </c>
      <c r="I107" s="5" t="s">
        <v>39</v>
      </c>
      <c r="J107" s="5" t="s">
        <v>40</v>
      </c>
      <c r="K107" s="5" t="s">
        <v>43</v>
      </c>
      <c r="L107" s="5" t="s">
        <v>41</v>
      </c>
      <c r="M107" s="5" t="s">
        <v>61</v>
      </c>
      <c r="N107" s="5" t="s">
        <v>6</v>
      </c>
    </row>
    <row r="108" spans="1:15" x14ac:dyDescent="0.25">
      <c r="A108" s="16" t="s">
        <v>18</v>
      </c>
      <c r="B108" s="3">
        <f t="shared" ref="B108:M108" si="11">$G95*B106</f>
        <v>33850</v>
      </c>
      <c r="C108" s="21">
        <f t="shared" si="11"/>
        <v>67700</v>
      </c>
      <c r="D108" s="21">
        <f t="shared" si="11"/>
        <v>67700</v>
      </c>
      <c r="E108" s="21">
        <f t="shared" si="11"/>
        <v>67700</v>
      </c>
      <c r="F108" s="21">
        <f t="shared" si="11"/>
        <v>67700</v>
      </c>
      <c r="G108" s="21">
        <f t="shared" si="11"/>
        <v>67700</v>
      </c>
      <c r="H108" s="21">
        <f t="shared" si="11"/>
        <v>67700</v>
      </c>
      <c r="I108" s="21">
        <f t="shared" si="11"/>
        <v>67700</v>
      </c>
      <c r="J108" s="21">
        <f t="shared" si="11"/>
        <v>67700</v>
      </c>
      <c r="K108" s="21">
        <f t="shared" si="11"/>
        <v>67700</v>
      </c>
      <c r="L108" s="21">
        <f t="shared" si="11"/>
        <v>67700</v>
      </c>
      <c r="M108" s="21">
        <f t="shared" si="11"/>
        <v>67700</v>
      </c>
      <c r="N108" s="20">
        <f>SUM(B108:M108)</f>
        <v>778550</v>
      </c>
    </row>
    <row r="109" spans="1:15" x14ac:dyDescent="0.25">
      <c r="A109" s="16" t="s">
        <v>19</v>
      </c>
      <c r="B109" s="3">
        <v>0</v>
      </c>
      <c r="C109" s="21">
        <f t="shared" ref="C109:M109" si="12">SUM(C110:C122)</f>
        <v>31900</v>
      </c>
      <c r="D109" s="21">
        <f t="shared" si="12"/>
        <v>31900</v>
      </c>
      <c r="E109" s="21">
        <f t="shared" si="12"/>
        <v>31900</v>
      </c>
      <c r="F109" s="21">
        <f t="shared" si="12"/>
        <v>31900</v>
      </c>
      <c r="G109" s="21">
        <f t="shared" si="12"/>
        <v>31900</v>
      </c>
      <c r="H109" s="21">
        <f t="shared" si="12"/>
        <v>31900</v>
      </c>
      <c r="I109" s="21">
        <f t="shared" si="12"/>
        <v>31900</v>
      </c>
      <c r="J109" s="21">
        <f t="shared" si="12"/>
        <v>31900</v>
      </c>
      <c r="K109" s="21">
        <f t="shared" si="12"/>
        <v>31900</v>
      </c>
      <c r="L109" s="21">
        <f t="shared" si="12"/>
        <v>31900</v>
      </c>
      <c r="M109" s="21">
        <f t="shared" si="12"/>
        <v>31900</v>
      </c>
      <c r="N109" s="20">
        <f t="shared" ref="N109:N126" si="13">SUM(B109:M109)</f>
        <v>350900</v>
      </c>
    </row>
    <row r="110" spans="1:15" x14ac:dyDescent="0.25">
      <c r="A110" s="17" t="s">
        <v>74</v>
      </c>
      <c r="B110" s="3">
        <f t="shared" ref="B110:M110" si="14">$K95*B106</f>
        <v>8650</v>
      </c>
      <c r="C110" s="21">
        <f t="shared" si="14"/>
        <v>17300</v>
      </c>
      <c r="D110" s="21">
        <f t="shared" si="14"/>
        <v>17300</v>
      </c>
      <c r="E110" s="21">
        <f t="shared" si="14"/>
        <v>17300</v>
      </c>
      <c r="F110" s="21">
        <f t="shared" si="14"/>
        <v>17300</v>
      </c>
      <c r="G110" s="21">
        <f t="shared" si="14"/>
        <v>17300</v>
      </c>
      <c r="H110" s="21">
        <f t="shared" si="14"/>
        <v>17300</v>
      </c>
      <c r="I110" s="21">
        <f t="shared" si="14"/>
        <v>17300</v>
      </c>
      <c r="J110" s="21">
        <f t="shared" si="14"/>
        <v>17300</v>
      </c>
      <c r="K110" s="21">
        <f t="shared" si="14"/>
        <v>17300</v>
      </c>
      <c r="L110" s="21">
        <f t="shared" si="14"/>
        <v>17300</v>
      </c>
      <c r="M110" s="21">
        <f t="shared" si="14"/>
        <v>17300</v>
      </c>
      <c r="N110" s="20">
        <f t="shared" ref="N110" si="15">SUM(B110:M110)</f>
        <v>198950</v>
      </c>
    </row>
    <row r="111" spans="1:15" x14ac:dyDescent="0.25">
      <c r="A111" s="17" t="str">
        <f>A98</f>
        <v>Аренда помещения</v>
      </c>
      <c r="B111" s="21">
        <f t="shared" ref="B111:M111" si="16">$D98</f>
        <v>0</v>
      </c>
      <c r="C111" s="21">
        <f t="shared" si="16"/>
        <v>0</v>
      </c>
      <c r="D111" s="21">
        <f t="shared" si="16"/>
        <v>0</v>
      </c>
      <c r="E111" s="21">
        <f t="shared" si="16"/>
        <v>0</v>
      </c>
      <c r="F111" s="21">
        <f t="shared" si="16"/>
        <v>0</v>
      </c>
      <c r="G111" s="21">
        <f t="shared" si="16"/>
        <v>0</v>
      </c>
      <c r="H111" s="21">
        <f t="shared" si="16"/>
        <v>0</v>
      </c>
      <c r="I111" s="21">
        <f t="shared" si="16"/>
        <v>0</v>
      </c>
      <c r="J111" s="21">
        <f t="shared" si="16"/>
        <v>0</v>
      </c>
      <c r="K111" s="21">
        <f t="shared" si="16"/>
        <v>0</v>
      </c>
      <c r="L111" s="21">
        <f t="shared" si="16"/>
        <v>0</v>
      </c>
      <c r="M111" s="21">
        <f t="shared" si="16"/>
        <v>0</v>
      </c>
      <c r="N111" s="20">
        <f t="shared" si="13"/>
        <v>0</v>
      </c>
    </row>
    <row r="112" spans="1:15" ht="16.5" customHeight="1" x14ac:dyDescent="0.25">
      <c r="A112" s="17" t="str">
        <f>A99</f>
        <v>Транспортные расходы</v>
      </c>
      <c r="B112" s="3">
        <f>$D99*B106</f>
        <v>1500</v>
      </c>
      <c r="C112" s="21">
        <f t="shared" ref="B112:M114" si="17">$D99</f>
        <v>3000</v>
      </c>
      <c r="D112" s="21">
        <f t="shared" si="17"/>
        <v>3000</v>
      </c>
      <c r="E112" s="21">
        <f t="shared" si="17"/>
        <v>3000</v>
      </c>
      <c r="F112" s="21">
        <f t="shared" si="17"/>
        <v>3000</v>
      </c>
      <c r="G112" s="21">
        <f t="shared" si="17"/>
        <v>3000</v>
      </c>
      <c r="H112" s="21">
        <f t="shared" si="17"/>
        <v>3000</v>
      </c>
      <c r="I112" s="21">
        <f t="shared" si="17"/>
        <v>3000</v>
      </c>
      <c r="J112" s="21">
        <f t="shared" si="17"/>
        <v>3000</v>
      </c>
      <c r="K112" s="21">
        <f t="shared" si="17"/>
        <v>3000</v>
      </c>
      <c r="L112" s="21">
        <f t="shared" si="17"/>
        <v>3000</v>
      </c>
      <c r="M112" s="21">
        <f t="shared" si="17"/>
        <v>3000</v>
      </c>
      <c r="N112" s="20">
        <f t="shared" ref="N112:N114" si="18">SUM(B112:M112)</f>
        <v>34500</v>
      </c>
    </row>
    <row r="113" spans="1:14" ht="19.5" hidden="1" customHeight="1" x14ac:dyDescent="0.25">
      <c r="A113" s="17" t="str">
        <f>A96</f>
        <v>Ежемесячные затраты:</v>
      </c>
      <c r="B113" s="3">
        <f t="shared" si="17"/>
        <v>800</v>
      </c>
      <c r="C113" s="21">
        <f t="shared" ref="C113:M113" si="19">$D96</f>
        <v>0</v>
      </c>
      <c r="D113" s="21">
        <f t="shared" si="19"/>
        <v>0</v>
      </c>
      <c r="E113" s="21">
        <f t="shared" si="19"/>
        <v>0</v>
      </c>
      <c r="F113" s="21">
        <f t="shared" si="19"/>
        <v>0</v>
      </c>
      <c r="G113" s="21">
        <f t="shared" si="19"/>
        <v>0</v>
      </c>
      <c r="H113" s="21">
        <f t="shared" si="19"/>
        <v>0</v>
      </c>
      <c r="I113" s="21">
        <f t="shared" si="19"/>
        <v>0</v>
      </c>
      <c r="J113" s="21">
        <f t="shared" si="19"/>
        <v>0</v>
      </c>
      <c r="K113" s="21">
        <f t="shared" si="19"/>
        <v>0</v>
      </c>
      <c r="L113" s="21">
        <f t="shared" si="19"/>
        <v>0</v>
      </c>
      <c r="M113" s="21">
        <f t="shared" si="19"/>
        <v>0</v>
      </c>
      <c r="N113" s="20">
        <f t="shared" si="18"/>
        <v>800</v>
      </c>
    </row>
    <row r="114" spans="1:14" ht="25.5" hidden="1" x14ac:dyDescent="0.25">
      <c r="A114" s="17" t="str">
        <f>A97</f>
        <v>Наименование</v>
      </c>
      <c r="B114" s="3">
        <f t="shared" si="17"/>
        <v>0</v>
      </c>
      <c r="C114" s="21" t="str">
        <f t="shared" ref="C114:M114" si="20">$D97</f>
        <v>Руб./мес.</v>
      </c>
      <c r="D114" s="21" t="str">
        <f t="shared" si="20"/>
        <v>Руб./мес.</v>
      </c>
      <c r="E114" s="21" t="str">
        <f t="shared" si="20"/>
        <v>Руб./мес.</v>
      </c>
      <c r="F114" s="21" t="str">
        <f t="shared" si="20"/>
        <v>Руб./мес.</v>
      </c>
      <c r="G114" s="21" t="str">
        <f t="shared" si="20"/>
        <v>Руб./мес.</v>
      </c>
      <c r="H114" s="21" t="str">
        <f t="shared" si="20"/>
        <v>Руб./мес.</v>
      </c>
      <c r="I114" s="21" t="str">
        <f t="shared" si="20"/>
        <v>Руб./мес.</v>
      </c>
      <c r="J114" s="21" t="str">
        <f t="shared" si="20"/>
        <v>Руб./мес.</v>
      </c>
      <c r="K114" s="21" t="str">
        <f t="shared" si="20"/>
        <v>Руб./мес.</v>
      </c>
      <c r="L114" s="21" t="str">
        <f t="shared" si="20"/>
        <v>Руб./мес.</v>
      </c>
      <c r="M114" s="21" t="str">
        <f t="shared" si="20"/>
        <v>Руб./мес.</v>
      </c>
      <c r="N114" s="20">
        <f t="shared" si="18"/>
        <v>0</v>
      </c>
    </row>
    <row r="115" spans="1:14" ht="15.75" customHeight="1" x14ac:dyDescent="0.25">
      <c r="A115" s="17" t="str">
        <f>A100</f>
        <v>Банковское обслуживание</v>
      </c>
      <c r="B115" s="3">
        <f>$D100</f>
        <v>800</v>
      </c>
      <c r="C115" s="21">
        <f t="shared" ref="C115:M115" si="21">$D100</f>
        <v>800</v>
      </c>
      <c r="D115" s="21">
        <f t="shared" si="21"/>
        <v>800</v>
      </c>
      <c r="E115" s="21">
        <f t="shared" si="21"/>
        <v>800</v>
      </c>
      <c r="F115" s="21">
        <f t="shared" si="21"/>
        <v>800</v>
      </c>
      <c r="G115" s="21">
        <f t="shared" si="21"/>
        <v>800</v>
      </c>
      <c r="H115" s="21">
        <f t="shared" si="21"/>
        <v>800</v>
      </c>
      <c r="I115" s="21">
        <f t="shared" si="21"/>
        <v>800</v>
      </c>
      <c r="J115" s="21">
        <f t="shared" si="21"/>
        <v>800</v>
      </c>
      <c r="K115" s="21">
        <f t="shared" si="21"/>
        <v>800</v>
      </c>
      <c r="L115" s="21">
        <f t="shared" si="21"/>
        <v>800</v>
      </c>
      <c r="M115" s="21">
        <f t="shared" si="21"/>
        <v>800</v>
      </c>
      <c r="N115" s="20">
        <f t="shared" si="13"/>
        <v>9600</v>
      </c>
    </row>
    <row r="116" spans="1:14" ht="19.5" hidden="1" customHeight="1" x14ac:dyDescent="0.25">
      <c r="A116" s="17" t="str">
        <f>A100</f>
        <v>Банковское обслуживание</v>
      </c>
      <c r="B116" s="3">
        <f t="shared" ref="B116:M116" si="22">$D100</f>
        <v>800</v>
      </c>
      <c r="C116" s="21">
        <f t="shared" si="22"/>
        <v>800</v>
      </c>
      <c r="D116" s="21">
        <f t="shared" si="22"/>
        <v>800</v>
      </c>
      <c r="E116" s="21">
        <f t="shared" si="22"/>
        <v>800</v>
      </c>
      <c r="F116" s="21">
        <f t="shared" si="22"/>
        <v>800</v>
      </c>
      <c r="G116" s="21">
        <f t="shared" si="22"/>
        <v>800</v>
      </c>
      <c r="H116" s="21">
        <f t="shared" si="22"/>
        <v>800</v>
      </c>
      <c r="I116" s="21">
        <f t="shared" si="22"/>
        <v>800</v>
      </c>
      <c r="J116" s="21">
        <f t="shared" si="22"/>
        <v>800</v>
      </c>
      <c r="K116" s="21">
        <f t="shared" si="22"/>
        <v>800</v>
      </c>
      <c r="L116" s="21">
        <f t="shared" si="22"/>
        <v>800</v>
      </c>
      <c r="M116" s="21">
        <f t="shared" si="22"/>
        <v>800</v>
      </c>
      <c r="N116" s="20">
        <f t="shared" si="13"/>
        <v>9600</v>
      </c>
    </row>
    <row r="117" spans="1:14" hidden="1" x14ac:dyDescent="0.25">
      <c r="A117" s="17">
        <f>A101</f>
        <v>0</v>
      </c>
      <c r="B117" s="3">
        <f t="shared" ref="B117:M117" si="23">$D101</f>
        <v>0</v>
      </c>
      <c r="C117" s="21">
        <f t="shared" si="23"/>
        <v>0</v>
      </c>
      <c r="D117" s="21">
        <f t="shared" si="23"/>
        <v>0</v>
      </c>
      <c r="E117" s="21">
        <f t="shared" si="23"/>
        <v>0</v>
      </c>
      <c r="F117" s="21">
        <f t="shared" si="23"/>
        <v>0</v>
      </c>
      <c r="G117" s="21">
        <f t="shared" si="23"/>
        <v>0</v>
      </c>
      <c r="H117" s="21">
        <f t="shared" si="23"/>
        <v>0</v>
      </c>
      <c r="I117" s="21">
        <f t="shared" si="23"/>
        <v>0</v>
      </c>
      <c r="J117" s="21">
        <f t="shared" si="23"/>
        <v>0</v>
      </c>
      <c r="K117" s="21">
        <f t="shared" si="23"/>
        <v>0</v>
      </c>
      <c r="L117" s="21">
        <f t="shared" si="23"/>
        <v>0</v>
      </c>
      <c r="M117" s="21">
        <f t="shared" si="23"/>
        <v>0</v>
      </c>
      <c r="N117" s="20">
        <f t="shared" si="13"/>
        <v>0</v>
      </c>
    </row>
    <row r="118" spans="1:14" ht="14.25" customHeight="1" x14ac:dyDescent="0.25">
      <c r="A118" s="17" t="str">
        <f>F98</f>
        <v>Коммунальные платежи</v>
      </c>
      <c r="B118" s="3">
        <f>$I98*B106</f>
        <v>0</v>
      </c>
      <c r="C118" s="21">
        <f t="shared" ref="C118:M118" si="24">$I98*C106</f>
        <v>0</v>
      </c>
      <c r="D118" s="21">
        <f t="shared" si="24"/>
        <v>0</v>
      </c>
      <c r="E118" s="21">
        <f t="shared" si="24"/>
        <v>0</v>
      </c>
      <c r="F118" s="21">
        <f t="shared" si="24"/>
        <v>0</v>
      </c>
      <c r="G118" s="21">
        <f t="shared" si="24"/>
        <v>0</v>
      </c>
      <c r="H118" s="21">
        <f t="shared" si="24"/>
        <v>0</v>
      </c>
      <c r="I118" s="21">
        <f t="shared" si="24"/>
        <v>0</v>
      </c>
      <c r="J118" s="21">
        <f t="shared" si="24"/>
        <v>0</v>
      </c>
      <c r="K118" s="21">
        <f t="shared" si="24"/>
        <v>0</v>
      </c>
      <c r="L118" s="21">
        <f t="shared" si="24"/>
        <v>0</v>
      </c>
      <c r="M118" s="21">
        <f t="shared" si="24"/>
        <v>0</v>
      </c>
      <c r="N118" s="20">
        <f t="shared" si="13"/>
        <v>0</v>
      </c>
    </row>
    <row r="119" spans="1:14" ht="15" customHeight="1" x14ac:dyDescent="0.25">
      <c r="A119" s="17" t="str">
        <f>F99</f>
        <v>Реклама</v>
      </c>
      <c r="B119" s="3">
        <v>0</v>
      </c>
      <c r="C119" s="21">
        <f t="shared" ref="B119:M120" si="25">$I99</f>
        <v>5000</v>
      </c>
      <c r="D119" s="21">
        <f t="shared" si="25"/>
        <v>5000</v>
      </c>
      <c r="E119" s="21">
        <f t="shared" si="25"/>
        <v>5000</v>
      </c>
      <c r="F119" s="21">
        <f t="shared" si="25"/>
        <v>5000</v>
      </c>
      <c r="G119" s="21">
        <f t="shared" si="25"/>
        <v>5000</v>
      </c>
      <c r="H119" s="21">
        <f t="shared" si="25"/>
        <v>5000</v>
      </c>
      <c r="I119" s="21">
        <f t="shared" si="25"/>
        <v>5000</v>
      </c>
      <c r="J119" s="21">
        <f t="shared" si="25"/>
        <v>5000</v>
      </c>
      <c r="K119" s="21">
        <f t="shared" si="25"/>
        <v>5000</v>
      </c>
      <c r="L119" s="21">
        <f t="shared" si="25"/>
        <v>5000</v>
      </c>
      <c r="M119" s="21">
        <f t="shared" si="25"/>
        <v>5000</v>
      </c>
      <c r="N119" s="20">
        <f t="shared" ref="N119" si="26">SUM(B119:M119)</f>
        <v>55000</v>
      </c>
    </row>
    <row r="120" spans="1:14" x14ac:dyDescent="0.25">
      <c r="A120" s="17" t="str">
        <f>F100</f>
        <v>ФОТ</v>
      </c>
      <c r="B120" s="3">
        <f t="shared" si="25"/>
        <v>0</v>
      </c>
      <c r="C120" s="21">
        <f t="shared" si="25"/>
        <v>0</v>
      </c>
      <c r="D120" s="21">
        <f t="shared" si="25"/>
        <v>0</v>
      </c>
      <c r="E120" s="21">
        <f t="shared" si="25"/>
        <v>0</v>
      </c>
      <c r="F120" s="21">
        <f t="shared" si="25"/>
        <v>0</v>
      </c>
      <c r="G120" s="21">
        <f t="shared" si="25"/>
        <v>0</v>
      </c>
      <c r="H120" s="21">
        <f t="shared" si="25"/>
        <v>0</v>
      </c>
      <c r="I120" s="21">
        <f t="shared" si="25"/>
        <v>0</v>
      </c>
      <c r="J120" s="21">
        <f t="shared" si="25"/>
        <v>0</v>
      </c>
      <c r="K120" s="21">
        <f t="shared" si="25"/>
        <v>0</v>
      </c>
      <c r="L120" s="21">
        <f t="shared" si="25"/>
        <v>0</v>
      </c>
      <c r="M120" s="21">
        <f t="shared" si="25"/>
        <v>0</v>
      </c>
      <c r="N120" s="20">
        <f t="shared" si="13"/>
        <v>0</v>
      </c>
    </row>
    <row r="121" spans="1:14" hidden="1" x14ac:dyDescent="0.25">
      <c r="A121" s="17" t="str">
        <f>F99</f>
        <v>Реклама</v>
      </c>
      <c r="B121" s="3">
        <f t="shared" ref="B121:M121" si="27">$I99</f>
        <v>5000</v>
      </c>
      <c r="C121" s="21">
        <f t="shared" si="27"/>
        <v>5000</v>
      </c>
      <c r="D121" s="21">
        <f t="shared" si="27"/>
        <v>5000</v>
      </c>
      <c r="E121" s="21">
        <f t="shared" si="27"/>
        <v>5000</v>
      </c>
      <c r="F121" s="21">
        <f t="shared" si="27"/>
        <v>5000</v>
      </c>
      <c r="G121" s="21">
        <f t="shared" si="27"/>
        <v>5000</v>
      </c>
      <c r="H121" s="21">
        <f t="shared" si="27"/>
        <v>5000</v>
      </c>
      <c r="I121" s="21">
        <f t="shared" si="27"/>
        <v>5000</v>
      </c>
      <c r="J121" s="21">
        <f t="shared" si="27"/>
        <v>5000</v>
      </c>
      <c r="K121" s="21">
        <f t="shared" si="27"/>
        <v>5000</v>
      </c>
      <c r="L121" s="21">
        <f t="shared" si="27"/>
        <v>5000</v>
      </c>
      <c r="M121" s="21">
        <f t="shared" si="27"/>
        <v>5000</v>
      </c>
      <c r="N121" s="20">
        <f t="shared" si="13"/>
        <v>60000</v>
      </c>
    </row>
    <row r="122" spans="1:14" hidden="1" x14ac:dyDescent="0.25">
      <c r="A122" s="17" t="str">
        <f>F100</f>
        <v>ФОТ</v>
      </c>
      <c r="B122" s="3">
        <f t="shared" ref="B122:M122" si="28">$I100</f>
        <v>0</v>
      </c>
      <c r="C122" s="21">
        <f t="shared" si="28"/>
        <v>0</v>
      </c>
      <c r="D122" s="21">
        <f t="shared" si="28"/>
        <v>0</v>
      </c>
      <c r="E122" s="21">
        <f t="shared" si="28"/>
        <v>0</v>
      </c>
      <c r="F122" s="21">
        <f t="shared" si="28"/>
        <v>0</v>
      </c>
      <c r="G122" s="21">
        <f t="shared" si="28"/>
        <v>0</v>
      </c>
      <c r="H122" s="21">
        <f t="shared" si="28"/>
        <v>0</v>
      </c>
      <c r="I122" s="21">
        <f t="shared" si="28"/>
        <v>0</v>
      </c>
      <c r="J122" s="21">
        <f t="shared" si="28"/>
        <v>0</v>
      </c>
      <c r="K122" s="21">
        <f t="shared" si="28"/>
        <v>0</v>
      </c>
      <c r="L122" s="21">
        <f t="shared" si="28"/>
        <v>0</v>
      </c>
      <c r="M122" s="21">
        <f t="shared" si="28"/>
        <v>0</v>
      </c>
      <c r="N122" s="20">
        <f t="shared" si="13"/>
        <v>0</v>
      </c>
    </row>
    <row r="123" spans="1:14" x14ac:dyDescent="0.25">
      <c r="A123" s="16" t="s">
        <v>20</v>
      </c>
      <c r="B123" s="3">
        <f t="shared" ref="B123:M123" si="29">SUM(B124:B125)</f>
        <v>1354</v>
      </c>
      <c r="C123" s="21">
        <f t="shared" si="29"/>
        <v>2708</v>
      </c>
      <c r="D123" s="21">
        <f t="shared" si="29"/>
        <v>2708</v>
      </c>
      <c r="E123" s="21">
        <f t="shared" si="29"/>
        <v>2708</v>
      </c>
      <c r="F123" s="21">
        <f t="shared" si="29"/>
        <v>2708</v>
      </c>
      <c r="G123" s="21">
        <f t="shared" si="29"/>
        <v>2708</v>
      </c>
      <c r="H123" s="21">
        <f t="shared" si="29"/>
        <v>2708</v>
      </c>
      <c r="I123" s="21">
        <f t="shared" si="29"/>
        <v>2708</v>
      </c>
      <c r="J123" s="21">
        <f t="shared" si="29"/>
        <v>2708</v>
      </c>
      <c r="K123" s="21">
        <f t="shared" si="29"/>
        <v>2708</v>
      </c>
      <c r="L123" s="21">
        <f t="shared" si="29"/>
        <v>2708</v>
      </c>
      <c r="M123" s="21">
        <f t="shared" si="29"/>
        <v>2708</v>
      </c>
      <c r="N123" s="20">
        <f t="shared" si="13"/>
        <v>31142</v>
      </c>
    </row>
    <row r="124" spans="1:14" x14ac:dyDescent="0.25">
      <c r="A124" s="17" t="s">
        <v>146</v>
      </c>
      <c r="B124" s="3">
        <f>B108*0.04</f>
        <v>1354</v>
      </c>
      <c r="C124" s="3">
        <f t="shared" ref="C124:M124" si="30">C108*0.04</f>
        <v>2708</v>
      </c>
      <c r="D124" s="3">
        <f t="shared" si="30"/>
        <v>2708</v>
      </c>
      <c r="E124" s="3">
        <f t="shared" si="30"/>
        <v>2708</v>
      </c>
      <c r="F124" s="3">
        <f t="shared" si="30"/>
        <v>2708</v>
      </c>
      <c r="G124" s="3">
        <f t="shared" si="30"/>
        <v>2708</v>
      </c>
      <c r="H124" s="3">
        <f t="shared" si="30"/>
        <v>2708</v>
      </c>
      <c r="I124" s="3">
        <f t="shared" si="30"/>
        <v>2708</v>
      </c>
      <c r="J124" s="3">
        <f t="shared" si="30"/>
        <v>2708</v>
      </c>
      <c r="K124" s="3">
        <f t="shared" si="30"/>
        <v>2708</v>
      </c>
      <c r="L124" s="3">
        <f t="shared" si="30"/>
        <v>2708</v>
      </c>
      <c r="M124" s="3">
        <f t="shared" si="30"/>
        <v>2708</v>
      </c>
      <c r="N124" s="20">
        <f t="shared" si="13"/>
        <v>31142</v>
      </c>
    </row>
    <row r="125" spans="1:14" hidden="1" x14ac:dyDescent="0.25">
      <c r="A125" s="17" t="s">
        <v>46</v>
      </c>
      <c r="B125" s="3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0"/>
      <c r="N125" s="20">
        <f t="shared" si="13"/>
        <v>0</v>
      </c>
    </row>
    <row r="126" spans="1:14" x14ac:dyDescent="0.25">
      <c r="A126" s="16" t="s">
        <v>21</v>
      </c>
      <c r="B126" s="3">
        <f t="shared" ref="B126:M126" si="31">B108-B109-B123</f>
        <v>32496</v>
      </c>
      <c r="C126" s="21">
        <f t="shared" si="31"/>
        <v>33092</v>
      </c>
      <c r="D126" s="21">
        <f t="shared" si="31"/>
        <v>33092</v>
      </c>
      <c r="E126" s="21">
        <f t="shared" si="31"/>
        <v>33092</v>
      </c>
      <c r="F126" s="21">
        <f t="shared" si="31"/>
        <v>33092</v>
      </c>
      <c r="G126" s="21">
        <f t="shared" si="31"/>
        <v>33092</v>
      </c>
      <c r="H126" s="21">
        <f t="shared" si="31"/>
        <v>33092</v>
      </c>
      <c r="I126" s="21">
        <f t="shared" si="31"/>
        <v>33092</v>
      </c>
      <c r="J126" s="21">
        <f t="shared" si="31"/>
        <v>33092</v>
      </c>
      <c r="K126" s="21">
        <f t="shared" si="31"/>
        <v>33092</v>
      </c>
      <c r="L126" s="21">
        <f t="shared" si="31"/>
        <v>33092</v>
      </c>
      <c r="M126" s="21">
        <f t="shared" si="31"/>
        <v>33092</v>
      </c>
      <c r="N126" s="20">
        <f t="shared" si="13"/>
        <v>396508</v>
      </c>
    </row>
    <row r="127" spans="1:14" ht="29.25" customHeight="1" x14ac:dyDescent="0.25">
      <c r="A127" s="18">
        <f>-E58</f>
        <v>-350000</v>
      </c>
      <c r="B127" s="4">
        <f>A127+B126</f>
        <v>-317504</v>
      </c>
      <c r="C127" s="22">
        <f t="shared" ref="C127:M127" si="32">B127+C126</f>
        <v>-284412</v>
      </c>
      <c r="D127" s="22">
        <f t="shared" si="32"/>
        <v>-251320</v>
      </c>
      <c r="E127" s="22">
        <f t="shared" si="32"/>
        <v>-218228</v>
      </c>
      <c r="F127" s="22">
        <f t="shared" si="32"/>
        <v>-185136</v>
      </c>
      <c r="G127" s="22">
        <f t="shared" si="32"/>
        <v>-152044</v>
      </c>
      <c r="H127" s="22">
        <f t="shared" si="32"/>
        <v>-118952</v>
      </c>
      <c r="I127" s="22">
        <f t="shared" si="32"/>
        <v>-85860</v>
      </c>
      <c r="J127" s="22">
        <f t="shared" si="32"/>
        <v>-52768</v>
      </c>
      <c r="K127" s="22">
        <f t="shared" si="32"/>
        <v>-19676</v>
      </c>
      <c r="L127" s="22">
        <f t="shared" si="32"/>
        <v>13416</v>
      </c>
      <c r="M127" s="22">
        <f t="shared" si="32"/>
        <v>46508</v>
      </c>
      <c r="N127" s="20"/>
    </row>
    <row r="128" spans="1:14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</row>
    <row r="129" spans="1:14" ht="17.25" x14ac:dyDescent="0.25">
      <c r="A129" s="44" t="s">
        <v>22</v>
      </c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2"/>
      <c r="N129" s="2"/>
    </row>
    <row r="130" spans="1:14" ht="31.5" customHeight="1" x14ac:dyDescent="0.25">
      <c r="A130" s="3" t="s">
        <v>23</v>
      </c>
      <c r="B130" s="111" t="s">
        <v>32</v>
      </c>
      <c r="C130" s="112"/>
      <c r="D130" s="64" t="s">
        <v>24</v>
      </c>
      <c r="E130" s="64"/>
      <c r="F130" s="6"/>
      <c r="G130" s="64" t="s">
        <v>55</v>
      </c>
      <c r="H130" s="64"/>
      <c r="I130" s="64"/>
      <c r="J130" s="64"/>
      <c r="K130" s="64"/>
      <c r="L130" s="7" t="s">
        <v>56</v>
      </c>
      <c r="M130" s="64" t="s">
        <v>58</v>
      </c>
      <c r="N130" s="64"/>
    </row>
    <row r="131" spans="1:14" ht="18" customHeight="1" x14ac:dyDescent="0.25">
      <c r="A131" s="8" t="s">
        <v>25</v>
      </c>
      <c r="B131" s="113">
        <f>D131/12</f>
        <v>64879.166666666664</v>
      </c>
      <c r="C131" s="114"/>
      <c r="D131" s="61">
        <f>N108</f>
        <v>778550</v>
      </c>
      <c r="E131" s="62"/>
      <c r="F131" s="6"/>
      <c r="G131" s="99" t="s">
        <v>47</v>
      </c>
      <c r="H131" s="99"/>
      <c r="I131" s="99"/>
      <c r="J131" s="99"/>
      <c r="K131" s="99"/>
      <c r="L131" s="3" t="s">
        <v>52</v>
      </c>
      <c r="M131" s="64">
        <f>E58</f>
        <v>350000</v>
      </c>
      <c r="N131" s="64"/>
    </row>
    <row r="132" spans="1:14" x14ac:dyDescent="0.25">
      <c r="A132" s="8" t="s">
        <v>26</v>
      </c>
      <c r="B132" s="113">
        <f>D132/12</f>
        <v>16579.166666666668</v>
      </c>
      <c r="C132" s="114"/>
      <c r="D132" s="61">
        <f>N110</f>
        <v>198950</v>
      </c>
      <c r="E132" s="62"/>
      <c r="F132" s="6"/>
      <c r="G132" s="103" t="s">
        <v>48</v>
      </c>
      <c r="H132" s="103"/>
      <c r="I132" s="103"/>
      <c r="J132" s="103"/>
      <c r="K132" s="103"/>
      <c r="L132" s="3" t="s">
        <v>52</v>
      </c>
      <c r="M132" s="123">
        <f>B131</f>
        <v>64879.166666666664</v>
      </c>
      <c r="N132" s="123"/>
    </row>
    <row r="133" spans="1:14" x14ac:dyDescent="0.25">
      <c r="A133" s="8" t="s">
        <v>27</v>
      </c>
      <c r="B133" s="113">
        <f t="shared" ref="B133:B135" si="33">D133/12</f>
        <v>12662.5</v>
      </c>
      <c r="C133" s="114"/>
      <c r="D133" s="61">
        <f>N109-N110</f>
        <v>151950</v>
      </c>
      <c r="E133" s="62"/>
      <c r="F133" s="6"/>
      <c r="G133" s="103" t="s">
        <v>49</v>
      </c>
      <c r="H133" s="103"/>
      <c r="I133" s="103"/>
      <c r="J133" s="103"/>
      <c r="K133" s="103"/>
      <c r="L133" s="3" t="s">
        <v>52</v>
      </c>
      <c r="M133" s="123">
        <f>B132</f>
        <v>16579.166666666668</v>
      </c>
      <c r="N133" s="123"/>
    </row>
    <row r="134" spans="1:14" ht="26.25" customHeight="1" x14ac:dyDescent="0.25">
      <c r="A134" s="8" t="s">
        <v>28</v>
      </c>
      <c r="B134" s="113">
        <f t="shared" si="33"/>
        <v>2595.1666666666665</v>
      </c>
      <c r="C134" s="114"/>
      <c r="D134" s="61">
        <f>N123</f>
        <v>31142</v>
      </c>
      <c r="E134" s="62"/>
      <c r="F134" s="6"/>
      <c r="G134" s="103" t="s">
        <v>57</v>
      </c>
      <c r="H134" s="103"/>
      <c r="I134" s="103"/>
      <c r="J134" s="103"/>
      <c r="K134" s="103"/>
      <c r="L134" s="3" t="s">
        <v>52</v>
      </c>
      <c r="M134" s="123">
        <f>B135</f>
        <v>33042.333333333336</v>
      </c>
      <c r="N134" s="123"/>
    </row>
    <row r="135" spans="1:14" ht="26.25" customHeight="1" x14ac:dyDescent="0.25">
      <c r="A135" s="8" t="s">
        <v>29</v>
      </c>
      <c r="B135" s="113">
        <f t="shared" si="33"/>
        <v>33042.333333333336</v>
      </c>
      <c r="C135" s="114"/>
      <c r="D135" s="61">
        <f>D131-D132-D133-D134</f>
        <v>396508</v>
      </c>
      <c r="E135" s="62"/>
      <c r="F135" s="6"/>
      <c r="G135" s="103" t="s">
        <v>50</v>
      </c>
      <c r="H135" s="103"/>
      <c r="I135" s="103"/>
      <c r="J135" s="103"/>
      <c r="K135" s="103"/>
      <c r="L135" s="3" t="s">
        <v>53</v>
      </c>
      <c r="M135" s="124">
        <v>10</v>
      </c>
      <c r="N135" s="125"/>
    </row>
    <row r="136" spans="1:14" x14ac:dyDescent="0.25">
      <c r="A136" s="10"/>
      <c r="B136" s="11"/>
      <c r="C136" s="11"/>
      <c r="D136" s="6"/>
      <c r="E136" s="6"/>
      <c r="F136" s="6"/>
      <c r="G136" s="9" t="s">
        <v>51</v>
      </c>
      <c r="H136" s="12"/>
      <c r="I136" s="13"/>
      <c r="J136" s="13"/>
      <c r="K136" s="14"/>
      <c r="L136" s="3" t="s">
        <v>54</v>
      </c>
      <c r="M136" s="130">
        <f>M134/M132</f>
        <v>0.5092903474407553</v>
      </c>
      <c r="N136" s="130"/>
    </row>
    <row r="137" spans="1:14" ht="17.25" x14ac:dyDescent="0.3">
      <c r="A137" s="45"/>
      <c r="B137" s="46"/>
      <c r="C137" s="46"/>
      <c r="D137" s="39"/>
      <c r="E137" s="39"/>
      <c r="F137" s="39"/>
      <c r="G137" s="47"/>
      <c r="H137" s="48"/>
      <c r="I137" s="48"/>
      <c r="J137" s="48"/>
      <c r="K137" s="48"/>
      <c r="L137" s="11"/>
      <c r="M137" s="49"/>
      <c r="N137" s="49"/>
    </row>
    <row r="138" spans="1:14" ht="17.25" x14ac:dyDescent="0.3">
      <c r="A138" s="50" t="s">
        <v>113</v>
      </c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0"/>
      <c r="N138" s="30"/>
    </row>
    <row r="139" spans="1:14" ht="17.25" x14ac:dyDescent="0.3">
      <c r="A139" s="32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0"/>
      <c r="N139" s="30"/>
    </row>
    <row r="140" spans="1:14" ht="17.25" x14ac:dyDescent="0.3">
      <c r="A140" s="26" t="s">
        <v>114</v>
      </c>
      <c r="B140" s="109" t="s">
        <v>3</v>
      </c>
      <c r="C140" s="71"/>
      <c r="D140" s="71" t="s">
        <v>115</v>
      </c>
      <c r="E140" s="71"/>
      <c r="F140" s="39"/>
      <c r="G140" s="39"/>
      <c r="H140" s="39"/>
      <c r="I140" s="39"/>
      <c r="J140" s="39"/>
      <c r="K140" s="39"/>
      <c r="L140" s="39"/>
      <c r="M140" s="30"/>
      <c r="N140" s="30"/>
    </row>
    <row r="141" spans="1:14" ht="17.25" x14ac:dyDescent="0.3">
      <c r="A141" s="29" t="s">
        <v>116</v>
      </c>
      <c r="B141" s="71">
        <v>350000</v>
      </c>
      <c r="C141" s="71"/>
      <c r="D141" s="110">
        <f>(B141/E58)*100</f>
        <v>100</v>
      </c>
      <c r="E141" s="110"/>
      <c r="F141" s="39"/>
      <c r="G141" s="39"/>
      <c r="H141" s="39"/>
      <c r="I141" s="39"/>
      <c r="J141" s="39"/>
      <c r="K141" s="39"/>
      <c r="L141" s="39"/>
      <c r="M141" s="30"/>
      <c r="N141" s="30"/>
    </row>
    <row r="142" spans="1:14" ht="17.25" x14ac:dyDescent="0.3">
      <c r="A142" s="7" t="s">
        <v>117</v>
      </c>
      <c r="B142" s="71">
        <f>E58-350000</f>
        <v>0</v>
      </c>
      <c r="C142" s="71"/>
      <c r="D142" s="110">
        <f>(B142/E58)*100</f>
        <v>0</v>
      </c>
      <c r="E142" s="110"/>
      <c r="F142" s="39"/>
      <c r="G142" s="39"/>
      <c r="H142" s="39"/>
      <c r="I142" s="39"/>
      <c r="J142" s="39"/>
      <c r="K142" s="39"/>
      <c r="L142" s="39"/>
      <c r="M142" s="30"/>
      <c r="N142" s="30"/>
    </row>
    <row r="143" spans="1:14" ht="17.25" x14ac:dyDescent="0.3">
      <c r="A143" s="7" t="s">
        <v>118</v>
      </c>
      <c r="B143" s="71"/>
      <c r="C143" s="71"/>
      <c r="D143" s="110"/>
      <c r="E143" s="110"/>
      <c r="F143" s="39"/>
      <c r="G143" s="39"/>
      <c r="H143" s="39"/>
      <c r="I143" s="39"/>
      <c r="J143" s="39"/>
      <c r="K143" s="39"/>
      <c r="L143" s="39"/>
      <c r="M143" s="30"/>
      <c r="N143" s="30"/>
    </row>
    <row r="144" spans="1:14" ht="17.25" x14ac:dyDescent="0.3">
      <c r="A144" s="51" t="s">
        <v>6</v>
      </c>
      <c r="B144" s="71">
        <f>SUM(B141:C143)</f>
        <v>350000</v>
      </c>
      <c r="C144" s="71"/>
      <c r="D144" s="71">
        <f>SUM(D141:E143)</f>
        <v>100</v>
      </c>
      <c r="E144" s="71"/>
      <c r="F144" s="39"/>
      <c r="G144" s="39"/>
      <c r="H144" s="39"/>
      <c r="I144" s="39"/>
      <c r="J144" s="39"/>
      <c r="K144" s="39"/>
      <c r="L144" s="39"/>
      <c r="M144" s="30"/>
      <c r="N144" s="30"/>
    </row>
    <row r="145" spans="1:14" ht="17.25" x14ac:dyDescent="0.3">
      <c r="A145" s="39"/>
      <c r="B145" s="72"/>
      <c r="C145" s="72"/>
      <c r="D145" s="72"/>
      <c r="E145" s="72"/>
      <c r="F145" s="39"/>
      <c r="G145" s="39"/>
      <c r="H145" s="39"/>
      <c r="I145" s="39"/>
      <c r="J145" s="39"/>
      <c r="K145" s="39"/>
      <c r="L145" s="39"/>
      <c r="M145" s="30"/>
      <c r="N145" s="30"/>
    </row>
    <row r="146" spans="1:14" ht="15.75" customHeight="1" x14ac:dyDescent="0.25">
      <c r="A146" s="73" t="s">
        <v>119</v>
      </c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30"/>
      <c r="N146" s="30"/>
    </row>
    <row r="147" spans="1:14" ht="15.75" customHeight="1" x14ac:dyDescent="0.2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30"/>
      <c r="N147" s="30"/>
    </row>
    <row r="148" spans="1:14" ht="17.25" x14ac:dyDescent="0.3">
      <c r="A148" s="71" t="s">
        <v>120</v>
      </c>
      <c r="B148" s="71"/>
      <c r="C148" s="71"/>
      <c r="D148" s="71" t="s">
        <v>121</v>
      </c>
      <c r="E148" s="71"/>
      <c r="F148" s="71"/>
      <c r="G148" s="71"/>
      <c r="H148" s="71"/>
      <c r="I148" s="39"/>
      <c r="J148" s="39"/>
      <c r="K148" s="39"/>
      <c r="L148" s="39"/>
      <c r="M148" s="30"/>
      <c r="N148" s="30"/>
    </row>
    <row r="149" spans="1:14" ht="50.25" customHeight="1" x14ac:dyDescent="0.3">
      <c r="A149" s="63" t="s">
        <v>141</v>
      </c>
      <c r="B149" s="63"/>
      <c r="C149" s="63"/>
      <c r="D149" s="63" t="s">
        <v>158</v>
      </c>
      <c r="E149" s="63"/>
      <c r="F149" s="63"/>
      <c r="G149" s="63"/>
      <c r="H149" s="63"/>
      <c r="I149" s="39"/>
      <c r="J149" s="39"/>
      <c r="K149" s="39"/>
      <c r="L149" s="39"/>
      <c r="M149" s="30"/>
      <c r="N149" s="30"/>
    </row>
    <row r="150" spans="1:14" ht="54" customHeight="1" x14ac:dyDescent="0.3">
      <c r="A150" s="63" t="s">
        <v>159</v>
      </c>
      <c r="B150" s="63"/>
      <c r="C150" s="63"/>
      <c r="D150" s="63" t="s">
        <v>160</v>
      </c>
      <c r="E150" s="63"/>
      <c r="F150" s="63"/>
      <c r="G150" s="63"/>
      <c r="H150" s="63"/>
      <c r="I150" s="39"/>
      <c r="J150" s="39"/>
      <c r="K150" s="39"/>
      <c r="L150" s="39"/>
      <c r="M150" s="30"/>
      <c r="N150" s="30"/>
    </row>
    <row r="151" spans="1:14" ht="51" customHeight="1" x14ac:dyDescent="0.3">
      <c r="A151" s="63" t="s">
        <v>161</v>
      </c>
      <c r="B151" s="63"/>
      <c r="C151" s="63"/>
      <c r="D151" s="63" t="s">
        <v>162</v>
      </c>
      <c r="E151" s="63"/>
      <c r="F151" s="63"/>
      <c r="G151" s="63"/>
      <c r="H151" s="63"/>
      <c r="I151" s="39"/>
      <c r="J151" s="39"/>
      <c r="K151" s="39"/>
      <c r="L151" s="39"/>
      <c r="M151" s="30"/>
      <c r="N151" s="30"/>
    </row>
    <row r="152" spans="1:14" ht="17.25" customHeight="1" x14ac:dyDescent="0.3">
      <c r="A152" s="70"/>
      <c r="B152" s="70"/>
      <c r="C152" s="70"/>
      <c r="D152" s="70"/>
      <c r="E152" s="70"/>
      <c r="F152" s="70"/>
      <c r="G152" s="70"/>
      <c r="H152" s="70"/>
      <c r="I152" s="39"/>
      <c r="J152" s="39"/>
      <c r="K152" s="39"/>
      <c r="L152" s="39"/>
      <c r="M152" s="30"/>
      <c r="N152" s="30"/>
    </row>
    <row r="153" spans="1:14" ht="18" customHeight="1" x14ac:dyDescent="0.3">
      <c r="A153" s="70"/>
      <c r="B153" s="70"/>
      <c r="C153" s="70"/>
      <c r="D153" s="70"/>
      <c r="E153" s="70"/>
      <c r="F153" s="70"/>
      <c r="G153" s="70"/>
      <c r="H153" s="70"/>
      <c r="I153" s="39"/>
      <c r="J153" s="39"/>
      <c r="K153" s="39"/>
      <c r="L153" s="39"/>
      <c r="M153" s="30"/>
      <c r="N153" s="30"/>
    </row>
    <row r="154" spans="1:14" ht="18" customHeight="1" x14ac:dyDescent="0.3">
      <c r="A154" s="70"/>
      <c r="B154" s="70"/>
      <c r="C154" s="70"/>
      <c r="D154" s="70"/>
      <c r="E154" s="70"/>
      <c r="F154" s="70"/>
      <c r="G154" s="70"/>
      <c r="H154" s="70"/>
      <c r="I154" s="39"/>
      <c r="J154" s="39"/>
      <c r="K154" s="39"/>
      <c r="L154" s="39"/>
      <c r="M154" s="30"/>
      <c r="N154" s="30"/>
    </row>
    <row r="155" spans="1:14" ht="17.25" x14ac:dyDescent="0.3">
      <c r="A155" s="98"/>
      <c r="B155" s="98"/>
      <c r="C155" s="48"/>
      <c r="D155" s="48"/>
      <c r="E155" s="48"/>
      <c r="F155" s="48"/>
      <c r="G155" s="48"/>
      <c r="H155" s="48"/>
      <c r="I155" s="48"/>
      <c r="J155" s="48"/>
      <c r="K155" s="39"/>
      <c r="L155" s="39"/>
      <c r="M155" s="30"/>
      <c r="N155" s="30"/>
    </row>
    <row r="156" spans="1:14" ht="17.25" x14ac:dyDescent="0.3">
      <c r="A156" s="127"/>
      <c r="B156" s="127"/>
      <c r="C156" s="127"/>
      <c r="D156" s="127"/>
      <c r="E156" s="127"/>
      <c r="F156" s="127"/>
      <c r="G156" s="127"/>
      <c r="H156" s="127"/>
      <c r="I156" s="127"/>
      <c r="J156" s="127"/>
      <c r="K156" s="39"/>
      <c r="L156" s="39"/>
      <c r="M156" s="30"/>
      <c r="N156" s="30"/>
    </row>
    <row r="157" spans="1:14" ht="17.25" x14ac:dyDescent="0.3">
      <c r="A157" s="127"/>
      <c r="B157" s="127"/>
      <c r="C157" s="127"/>
      <c r="D157" s="127"/>
      <c r="E157" s="127"/>
      <c r="F157" s="127"/>
      <c r="G157" s="127"/>
      <c r="H157" s="127"/>
      <c r="I157" s="127"/>
      <c r="J157" s="127"/>
      <c r="K157" s="39"/>
      <c r="L157" s="39"/>
      <c r="M157" s="30"/>
      <c r="N157" s="30"/>
    </row>
    <row r="158" spans="1:14" ht="17.25" x14ac:dyDescent="0.3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0"/>
      <c r="N158" s="30"/>
    </row>
    <row r="159" spans="1:14" ht="17.25" x14ac:dyDescent="0.3">
      <c r="A159" s="126"/>
      <c r="B159" s="126"/>
      <c r="C159" s="126"/>
      <c r="D159" s="126"/>
      <c r="E159" s="126"/>
      <c r="F159" s="126"/>
      <c r="G159" s="126"/>
      <c r="H159" s="126"/>
      <c r="I159" s="126"/>
      <c r="J159" s="126"/>
      <c r="K159" s="39"/>
      <c r="L159" s="39"/>
      <c r="M159" s="30"/>
      <c r="N159" s="30"/>
    </row>
    <row r="160" spans="1:14" ht="17.25" x14ac:dyDescent="0.3">
      <c r="A160" s="126"/>
      <c r="B160" s="126"/>
      <c r="C160" s="126"/>
      <c r="D160" s="126"/>
      <c r="E160" s="126"/>
      <c r="F160" s="126"/>
      <c r="G160" s="126"/>
      <c r="H160" s="126"/>
      <c r="I160" s="126"/>
      <c r="J160" s="126"/>
      <c r="K160" s="39"/>
      <c r="L160" s="39"/>
      <c r="M160" s="30"/>
      <c r="N160" s="30"/>
    </row>
    <row r="161" spans="1:14" ht="15.75" x14ac:dyDescent="0.25">
      <c r="A161" s="126"/>
      <c r="B161" s="126"/>
      <c r="C161" s="126"/>
      <c r="D161" s="126"/>
      <c r="E161" s="126"/>
      <c r="F161" s="126"/>
      <c r="G161" s="126"/>
      <c r="H161" s="126"/>
      <c r="I161" s="126"/>
      <c r="J161" s="126"/>
      <c r="K161" s="30"/>
      <c r="L161" s="30"/>
      <c r="M161" s="30"/>
      <c r="N161" s="30"/>
    </row>
    <row r="162" spans="1:14" ht="15.75" x14ac:dyDescent="0.25">
      <c r="A162" s="126"/>
      <c r="B162" s="126"/>
      <c r="C162" s="126"/>
      <c r="D162" s="126"/>
      <c r="E162" s="126"/>
      <c r="F162" s="126"/>
      <c r="G162" s="126"/>
      <c r="H162" s="126"/>
      <c r="I162" s="126"/>
      <c r="J162" s="126"/>
      <c r="K162" s="30"/>
      <c r="L162" s="30"/>
      <c r="M162" s="30"/>
      <c r="N162" s="30"/>
    </row>
    <row r="163" spans="1:14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</row>
    <row r="164" spans="1:14" x14ac:dyDescent="0.25">
      <c r="A164" s="127"/>
      <c r="B164" s="98"/>
      <c r="C164" s="98"/>
      <c r="D164" s="98"/>
      <c r="E164" s="98"/>
      <c r="F164" s="98"/>
      <c r="G164" s="98"/>
      <c r="H164" s="98"/>
      <c r="I164" s="98"/>
      <c r="J164" s="98"/>
      <c r="K164" s="30"/>
      <c r="L164" s="30"/>
      <c r="M164" s="30"/>
      <c r="N164" s="30"/>
    </row>
    <row r="165" spans="1:14" ht="15" customHeight="1" x14ac:dyDescent="0.25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30"/>
      <c r="L165" s="30"/>
      <c r="M165" s="30"/>
      <c r="N165" s="30"/>
    </row>
    <row r="166" spans="1:14" x14ac:dyDescent="0.25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30"/>
      <c r="L166" s="30"/>
      <c r="M166" s="30"/>
      <c r="N166" s="30"/>
    </row>
    <row r="167" spans="1:14" x14ac:dyDescent="0.25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128"/>
      <c r="L167" s="128"/>
      <c r="M167" s="30"/>
      <c r="N167" s="30"/>
    </row>
    <row r="168" spans="1:14" x14ac:dyDescent="0.2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30"/>
      <c r="L168" s="30"/>
      <c r="M168" s="30"/>
      <c r="N168" s="30"/>
    </row>
    <row r="169" spans="1:14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30"/>
      <c r="L169" s="30"/>
      <c r="M169" s="30"/>
      <c r="N169" s="30"/>
    </row>
    <row r="170" spans="1:14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129"/>
      <c r="K170" s="129"/>
      <c r="L170" s="129"/>
      <c r="M170" s="129"/>
      <c r="N170" s="129"/>
    </row>
  </sheetData>
  <mergeCells count="249">
    <mergeCell ref="A164:J167"/>
    <mergeCell ref="K167:L167"/>
    <mergeCell ref="J170:N170"/>
    <mergeCell ref="A98:C98"/>
    <mergeCell ref="A103:L103"/>
    <mergeCell ref="A159:J159"/>
    <mergeCell ref="A160:J160"/>
    <mergeCell ref="A161:J161"/>
    <mergeCell ref="A100:C100"/>
    <mergeCell ref="A99:C99"/>
    <mergeCell ref="A101:C101"/>
    <mergeCell ref="D98:E98"/>
    <mergeCell ref="D99:E99"/>
    <mergeCell ref="D100:E100"/>
    <mergeCell ref="D101:E101"/>
    <mergeCell ref="M136:N136"/>
    <mergeCell ref="F101:H101"/>
    <mergeCell ref="I101:J101"/>
    <mergeCell ref="G130:K130"/>
    <mergeCell ref="G134:K134"/>
    <mergeCell ref="G135:K135"/>
    <mergeCell ref="M130:N130"/>
    <mergeCell ref="M131:N131"/>
    <mergeCell ref="M132:N132"/>
    <mergeCell ref="M133:N133"/>
    <mergeCell ref="M134:N134"/>
    <mergeCell ref="M135:N135"/>
    <mergeCell ref="A162:J162"/>
    <mergeCell ref="K90:L90"/>
    <mergeCell ref="K91:L91"/>
    <mergeCell ref="K92:L92"/>
    <mergeCell ref="I90:J90"/>
    <mergeCell ref="I91:J91"/>
    <mergeCell ref="I92:J92"/>
    <mergeCell ref="A97:C97"/>
    <mergeCell ref="D97:E97"/>
    <mergeCell ref="G95:H95"/>
    <mergeCell ref="A96:L96"/>
    <mergeCell ref="I93:J93"/>
    <mergeCell ref="G90:H90"/>
    <mergeCell ref="G91:H91"/>
    <mergeCell ref="G92:H92"/>
    <mergeCell ref="G93:H93"/>
    <mergeCell ref="G94:H94"/>
    <mergeCell ref="A94:C94"/>
    <mergeCell ref="A95:C95"/>
    <mergeCell ref="A156:J157"/>
    <mergeCell ref="D134:E134"/>
    <mergeCell ref="I82:J83"/>
    <mergeCell ref="G84:H84"/>
    <mergeCell ref="A87:C87"/>
    <mergeCell ref="I87:J87"/>
    <mergeCell ref="G82:H83"/>
    <mergeCell ref="A82:C83"/>
    <mergeCell ref="D82:D83"/>
    <mergeCell ref="E82:E83"/>
    <mergeCell ref="F82:F83"/>
    <mergeCell ref="G87:H87"/>
    <mergeCell ref="K93:L93"/>
    <mergeCell ref="K94:L94"/>
    <mergeCell ref="K95:L95"/>
    <mergeCell ref="A90:C90"/>
    <mergeCell ref="A91:C91"/>
    <mergeCell ref="A92:C92"/>
    <mergeCell ref="A93:C93"/>
    <mergeCell ref="A85:C85"/>
    <mergeCell ref="G85:H85"/>
    <mergeCell ref="I85:J85"/>
    <mergeCell ref="K85:L85"/>
    <mergeCell ref="A86:C86"/>
    <mergeCell ref="G86:H86"/>
    <mergeCell ref="I86:J86"/>
    <mergeCell ref="K86:L86"/>
    <mergeCell ref="K87:L87"/>
    <mergeCell ref="A88:C88"/>
    <mergeCell ref="G89:H89"/>
    <mergeCell ref="I88:J88"/>
    <mergeCell ref="K89:L89"/>
    <mergeCell ref="A2:L2"/>
    <mergeCell ref="A76:L76"/>
    <mergeCell ref="A78:L78"/>
    <mergeCell ref="A17:L17"/>
    <mergeCell ref="A21:L21"/>
    <mergeCell ref="A22:L22"/>
    <mergeCell ref="A4:L4"/>
    <mergeCell ref="A5:L5"/>
    <mergeCell ref="A6:L6"/>
    <mergeCell ref="A7:L7"/>
    <mergeCell ref="A27:L27"/>
    <mergeCell ref="A28:L28"/>
    <mergeCell ref="A26:L26"/>
    <mergeCell ref="A20:L20"/>
    <mergeCell ref="A8:D8"/>
    <mergeCell ref="A15:L15"/>
    <mergeCell ref="A16:L16"/>
    <mergeCell ref="A57:B57"/>
    <mergeCell ref="E57:G57"/>
    <mergeCell ref="H57:L57"/>
    <mergeCell ref="I97:J97"/>
    <mergeCell ref="F97:H97"/>
    <mergeCell ref="I94:J94"/>
    <mergeCell ref="B140:C140"/>
    <mergeCell ref="B141:C141"/>
    <mergeCell ref="B142:C142"/>
    <mergeCell ref="B143:C143"/>
    <mergeCell ref="D133:E133"/>
    <mergeCell ref="D140:E140"/>
    <mergeCell ref="D141:E141"/>
    <mergeCell ref="D142:E142"/>
    <mergeCell ref="D143:E143"/>
    <mergeCell ref="D135:E135"/>
    <mergeCell ref="D130:E130"/>
    <mergeCell ref="B130:C130"/>
    <mergeCell ref="B131:C131"/>
    <mergeCell ref="B132:C132"/>
    <mergeCell ref="B133:C133"/>
    <mergeCell ref="B134:C134"/>
    <mergeCell ref="B135:C135"/>
    <mergeCell ref="D131:E131"/>
    <mergeCell ref="D132:E132"/>
    <mergeCell ref="I95:J95"/>
    <mergeCell ref="A9:L9"/>
    <mergeCell ref="A10:L10"/>
    <mergeCell ref="A11:L11"/>
    <mergeCell ref="A12:L12"/>
    <mergeCell ref="A13:L13"/>
    <mergeCell ref="A14:L14"/>
    <mergeCell ref="A155:B155"/>
    <mergeCell ref="A104:L104"/>
    <mergeCell ref="F100:H100"/>
    <mergeCell ref="I98:J98"/>
    <mergeCell ref="I99:J99"/>
    <mergeCell ref="F98:H98"/>
    <mergeCell ref="F99:H99"/>
    <mergeCell ref="G131:K131"/>
    <mergeCell ref="G132:K132"/>
    <mergeCell ref="G133:K133"/>
    <mergeCell ref="I84:J84"/>
    <mergeCell ref="K84:L84"/>
    <mergeCell ref="A84:C84"/>
    <mergeCell ref="K82:L83"/>
    <mergeCell ref="A34:L34"/>
    <mergeCell ref="A36:L36"/>
    <mergeCell ref="A38:L38"/>
    <mergeCell ref="I100:J100"/>
    <mergeCell ref="A18:L18"/>
    <mergeCell ref="A19:L19"/>
    <mergeCell ref="A24:L24"/>
    <mergeCell ref="A23:L23"/>
    <mergeCell ref="A25:L25"/>
    <mergeCell ref="C29:D29"/>
    <mergeCell ref="C30:D30"/>
    <mergeCell ref="C32:D32"/>
    <mergeCell ref="C31:D31"/>
    <mergeCell ref="E29:F29"/>
    <mergeCell ref="E30:F30"/>
    <mergeCell ref="E31:F31"/>
    <mergeCell ref="E32:F32"/>
    <mergeCell ref="A47:B47"/>
    <mergeCell ref="E47:G47"/>
    <mergeCell ref="H47:L47"/>
    <mergeCell ref="A48:B48"/>
    <mergeCell ref="E48:G48"/>
    <mergeCell ref="H48:L48"/>
    <mergeCell ref="A39:C39"/>
    <mergeCell ref="A42:L42"/>
    <mergeCell ref="A43:B43"/>
    <mergeCell ref="E43:G43"/>
    <mergeCell ref="H43:L43"/>
    <mergeCell ref="A41:L41"/>
    <mergeCell ref="A44:B44"/>
    <mergeCell ref="E44:G44"/>
    <mergeCell ref="H44:L44"/>
    <mergeCell ref="A45:B45"/>
    <mergeCell ref="E45:G45"/>
    <mergeCell ref="H45:L45"/>
    <mergeCell ref="A46:B46"/>
    <mergeCell ref="E46:G46"/>
    <mergeCell ref="H46:L46"/>
    <mergeCell ref="A62:A63"/>
    <mergeCell ref="G62:G63"/>
    <mergeCell ref="H62:J62"/>
    <mergeCell ref="B62:F63"/>
    <mergeCell ref="B64:F64"/>
    <mergeCell ref="A59:L59"/>
    <mergeCell ref="E56:G56"/>
    <mergeCell ref="H56:L56"/>
    <mergeCell ref="A56:B56"/>
    <mergeCell ref="A58:B58"/>
    <mergeCell ref="E58:G58"/>
    <mergeCell ref="H58:L58"/>
    <mergeCell ref="A77:F77"/>
    <mergeCell ref="A81:F81"/>
    <mergeCell ref="A79:F79"/>
    <mergeCell ref="A80:L80"/>
    <mergeCell ref="A65:F65"/>
    <mergeCell ref="A67:L67"/>
    <mergeCell ref="A68:F68"/>
    <mergeCell ref="A69:L69"/>
    <mergeCell ref="A70:F70"/>
    <mergeCell ref="A71:L71"/>
    <mergeCell ref="A49:B49"/>
    <mergeCell ref="E49:G49"/>
    <mergeCell ref="H49:L49"/>
    <mergeCell ref="A151:C151"/>
    <mergeCell ref="A154:C154"/>
    <mergeCell ref="A152:C152"/>
    <mergeCell ref="D152:H152"/>
    <mergeCell ref="D154:H154"/>
    <mergeCell ref="D151:H151"/>
    <mergeCell ref="D149:H149"/>
    <mergeCell ref="D150:H150"/>
    <mergeCell ref="A153:C153"/>
    <mergeCell ref="D153:H153"/>
    <mergeCell ref="B144:C144"/>
    <mergeCell ref="D144:E144"/>
    <mergeCell ref="B145:C145"/>
    <mergeCell ref="D145:E145"/>
    <mergeCell ref="A148:C148"/>
    <mergeCell ref="A146:L146"/>
    <mergeCell ref="D148:H148"/>
    <mergeCell ref="A149:C149"/>
    <mergeCell ref="A150:C150"/>
    <mergeCell ref="A74:F74"/>
    <mergeCell ref="A75:L75"/>
    <mergeCell ref="A89:C89"/>
    <mergeCell ref="G88:H88"/>
    <mergeCell ref="I89:J89"/>
    <mergeCell ref="K88:L88"/>
    <mergeCell ref="A50:B50"/>
    <mergeCell ref="E50:G50"/>
    <mergeCell ref="H50:L50"/>
    <mergeCell ref="A51:B51"/>
    <mergeCell ref="E51:G51"/>
    <mergeCell ref="H51:L51"/>
    <mergeCell ref="A52:B52"/>
    <mergeCell ref="E52:G52"/>
    <mergeCell ref="H52:L52"/>
    <mergeCell ref="A53:B53"/>
    <mergeCell ref="E53:G53"/>
    <mergeCell ref="H53:L53"/>
    <mergeCell ref="A54:B54"/>
    <mergeCell ref="E54:G54"/>
    <mergeCell ref="H54:L54"/>
    <mergeCell ref="A55:B55"/>
    <mergeCell ref="E55:G55"/>
    <mergeCell ref="H55:L55"/>
    <mergeCell ref="A72:F72"/>
    <mergeCell ref="A73:L73"/>
  </mergeCells>
  <phoneticPr fontId="4" type="noConversion"/>
  <pageMargins left="0.39370078740157499" right="0.43307086614173201" top="0.78740157480314998" bottom="0.39370078740157499" header="0.31496062992126" footer="0.31496062992126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2023-07-11T10:40:39Z</cp:lastPrinted>
  <dcterms:created xsi:type="dcterms:W3CDTF">2006-09-16T00:00:00Z</dcterms:created>
  <dcterms:modified xsi:type="dcterms:W3CDTF">2026-02-11T03:24:04Z</dcterms:modified>
</cp:coreProperties>
</file>