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E51" i="1" l="1"/>
  <c r="E49" i="1"/>
  <c r="C109" i="1" l="1"/>
  <c r="D109" i="1"/>
  <c r="E109" i="1"/>
  <c r="F109" i="1"/>
  <c r="G109" i="1"/>
  <c r="H109" i="1"/>
  <c r="I109" i="1"/>
  <c r="J109" i="1"/>
  <c r="K109" i="1"/>
  <c r="L109" i="1"/>
  <c r="M109" i="1"/>
  <c r="B109" i="1"/>
  <c r="C113" i="1"/>
  <c r="D113" i="1"/>
  <c r="E113" i="1"/>
  <c r="F113" i="1"/>
  <c r="G113" i="1"/>
  <c r="H113" i="1"/>
  <c r="I113" i="1"/>
  <c r="J113" i="1"/>
  <c r="K113" i="1"/>
  <c r="L113" i="1"/>
  <c r="M113" i="1"/>
  <c r="C112" i="1"/>
  <c r="D112" i="1"/>
  <c r="E112" i="1"/>
  <c r="F112" i="1"/>
  <c r="G112" i="1"/>
  <c r="H112" i="1"/>
  <c r="I112" i="1"/>
  <c r="J112" i="1"/>
  <c r="K112" i="1"/>
  <c r="L112" i="1"/>
  <c r="M112" i="1"/>
  <c r="C105" i="1"/>
  <c r="D105" i="1"/>
  <c r="E105" i="1"/>
  <c r="F105" i="1"/>
  <c r="G105" i="1"/>
  <c r="H105" i="1"/>
  <c r="I105" i="1"/>
  <c r="J105" i="1"/>
  <c r="K105" i="1"/>
  <c r="L105" i="1"/>
  <c r="M105" i="1"/>
  <c r="C106" i="1"/>
  <c r="D106" i="1"/>
  <c r="E106" i="1"/>
  <c r="F106" i="1"/>
  <c r="G106" i="1"/>
  <c r="H106" i="1"/>
  <c r="I106" i="1"/>
  <c r="J106" i="1"/>
  <c r="K106" i="1"/>
  <c r="L106" i="1"/>
  <c r="M106" i="1"/>
  <c r="B112" i="1"/>
  <c r="B105" i="1"/>
  <c r="B113" i="1"/>
  <c r="B106" i="1"/>
  <c r="B107" i="1"/>
  <c r="B108" i="1"/>
  <c r="A114" i="1"/>
  <c r="A113" i="1"/>
  <c r="A112" i="1"/>
  <c r="A109" i="1"/>
  <c r="A106" i="1"/>
  <c r="E88" i="1"/>
  <c r="H60" i="1"/>
  <c r="I60" i="1"/>
  <c r="J60" i="1"/>
  <c r="G60" i="1"/>
  <c r="E32" i="1"/>
  <c r="E48" i="1"/>
  <c r="E47" i="1" s="1"/>
  <c r="D41" i="1"/>
  <c r="E46" i="1"/>
  <c r="E45" i="1"/>
  <c r="E44" i="1"/>
  <c r="C33" i="1"/>
  <c r="B33" i="1"/>
  <c r="K82" i="1"/>
  <c r="G82" i="1"/>
  <c r="K81" i="1"/>
  <c r="G81" i="1"/>
  <c r="K80" i="1"/>
  <c r="G80" i="1"/>
  <c r="C107" i="1"/>
  <c r="D107" i="1"/>
  <c r="E107" i="1"/>
  <c r="F107" i="1"/>
  <c r="G107" i="1"/>
  <c r="H107" i="1"/>
  <c r="I107" i="1"/>
  <c r="J107" i="1"/>
  <c r="K107" i="1"/>
  <c r="L107" i="1"/>
  <c r="M107" i="1"/>
  <c r="C108" i="1"/>
  <c r="D108" i="1"/>
  <c r="E108" i="1"/>
  <c r="F108" i="1"/>
  <c r="G108" i="1"/>
  <c r="H108" i="1"/>
  <c r="I108" i="1"/>
  <c r="J108" i="1"/>
  <c r="K108" i="1"/>
  <c r="L108" i="1"/>
  <c r="M108" i="1"/>
  <c r="A108" i="1"/>
  <c r="A107" i="1"/>
  <c r="N112" i="1" l="1"/>
  <c r="N113" i="1"/>
  <c r="E50" i="1"/>
  <c r="E52" i="1" s="1"/>
  <c r="E33" i="1"/>
  <c r="I94" i="1" s="1"/>
  <c r="D116" i="1" s="1"/>
  <c r="N108" i="1"/>
  <c r="N107" i="1"/>
  <c r="N106" i="1"/>
  <c r="C110" i="1"/>
  <c r="D110" i="1"/>
  <c r="E110" i="1"/>
  <c r="F110" i="1"/>
  <c r="G110" i="1"/>
  <c r="H110" i="1"/>
  <c r="I110" i="1"/>
  <c r="J110" i="1"/>
  <c r="K110" i="1"/>
  <c r="L110" i="1"/>
  <c r="M110" i="1"/>
  <c r="C111" i="1"/>
  <c r="D111" i="1"/>
  <c r="E111" i="1"/>
  <c r="F111" i="1"/>
  <c r="G111" i="1"/>
  <c r="H111" i="1"/>
  <c r="I111" i="1"/>
  <c r="J111" i="1"/>
  <c r="K111" i="1"/>
  <c r="L111" i="1"/>
  <c r="M111" i="1"/>
  <c r="C115" i="1"/>
  <c r="D115" i="1"/>
  <c r="E115" i="1"/>
  <c r="F115" i="1"/>
  <c r="G115" i="1"/>
  <c r="H115" i="1"/>
  <c r="I115" i="1"/>
  <c r="J115" i="1"/>
  <c r="K115" i="1"/>
  <c r="L115" i="1"/>
  <c r="M115" i="1"/>
  <c r="B115" i="1"/>
  <c r="B111" i="1"/>
  <c r="B110" i="1"/>
  <c r="D135" i="1" l="1"/>
  <c r="M116" i="1"/>
  <c r="L116" i="1"/>
  <c r="E116" i="1"/>
  <c r="I116" i="1"/>
  <c r="M125" i="1"/>
  <c r="A121" i="1"/>
  <c r="F116" i="1"/>
  <c r="C114" i="1"/>
  <c r="K114" i="1"/>
  <c r="D114" i="1"/>
  <c r="L114" i="1"/>
  <c r="J114" i="1"/>
  <c r="E114" i="1"/>
  <c r="M114" i="1"/>
  <c r="F114" i="1"/>
  <c r="G114" i="1"/>
  <c r="H114" i="1"/>
  <c r="I114" i="1"/>
  <c r="B114" i="1"/>
  <c r="C116" i="1"/>
  <c r="K116" i="1"/>
  <c r="J116" i="1"/>
  <c r="B116" i="1"/>
  <c r="H116" i="1"/>
  <c r="G116" i="1"/>
  <c r="I95" i="1"/>
  <c r="N119" i="1"/>
  <c r="A115" i="1"/>
  <c r="A116" i="1"/>
  <c r="A110" i="1"/>
  <c r="A111" i="1"/>
  <c r="A105" i="1"/>
  <c r="B136" i="1" l="1"/>
  <c r="D136" i="1" s="1"/>
  <c r="D138" i="1" s="1"/>
  <c r="N115" i="1"/>
  <c r="N105" i="1"/>
  <c r="N109" i="1"/>
  <c r="N111" i="1"/>
  <c r="N114" i="1"/>
  <c r="N110" i="1"/>
  <c r="N116" i="1"/>
  <c r="B138" i="1" l="1"/>
  <c r="G83" i="1"/>
  <c r="K83" i="1"/>
  <c r="K84" i="1" l="1"/>
  <c r="G84" i="1"/>
  <c r="G85" i="1" l="1"/>
  <c r="K85" i="1"/>
  <c r="K86" i="1" l="1"/>
  <c r="G86" i="1"/>
  <c r="G87" i="1" l="1"/>
  <c r="G88" i="1" s="1"/>
  <c r="K87" i="1"/>
  <c r="K88" i="1" s="1"/>
  <c r="B104" i="1" s="1"/>
  <c r="B103" i="1" l="1"/>
  <c r="C102" i="1"/>
  <c r="E102" i="1"/>
  <c r="G102" i="1"/>
  <c r="I102" i="1"/>
  <c r="K102" i="1"/>
  <c r="M102" i="1"/>
  <c r="D102" i="1"/>
  <c r="F102" i="1"/>
  <c r="H102" i="1"/>
  <c r="J102" i="1"/>
  <c r="L102" i="1"/>
  <c r="B102" i="1"/>
  <c r="B118" i="1" s="1"/>
  <c r="J104" i="1" l="1"/>
  <c r="J103" i="1" s="1"/>
  <c r="D104" i="1"/>
  <c r="D103" i="1" s="1"/>
  <c r="C104" i="1"/>
  <c r="C103" i="1" s="1"/>
  <c r="H104" i="1"/>
  <c r="H103" i="1" s="1"/>
  <c r="F104" i="1"/>
  <c r="F103" i="1" s="1"/>
  <c r="G104" i="1"/>
  <c r="G103" i="1" s="1"/>
  <c r="E104" i="1"/>
  <c r="E103" i="1" s="1"/>
  <c r="I104" i="1"/>
  <c r="I103" i="1" s="1"/>
  <c r="K104" i="1"/>
  <c r="K103" i="1" s="1"/>
  <c r="M104" i="1"/>
  <c r="M103" i="1" s="1"/>
  <c r="L104" i="1"/>
  <c r="L103" i="1" s="1"/>
  <c r="J118" i="1"/>
  <c r="J117" i="1" s="1"/>
  <c r="H118" i="1"/>
  <c r="H117" i="1" s="1"/>
  <c r="I118" i="1"/>
  <c r="I117" i="1" s="1"/>
  <c r="L118" i="1"/>
  <c r="L117" i="1" s="1"/>
  <c r="F118" i="1"/>
  <c r="F117" i="1" s="1"/>
  <c r="M118" i="1"/>
  <c r="M117" i="1" s="1"/>
  <c r="G118" i="1"/>
  <c r="G117" i="1" s="1"/>
  <c r="E118" i="1"/>
  <c r="E117" i="1" s="1"/>
  <c r="C118" i="1"/>
  <c r="C117" i="1" s="1"/>
  <c r="D118" i="1"/>
  <c r="D117" i="1" s="1"/>
  <c r="K118" i="1"/>
  <c r="K117" i="1" s="1"/>
  <c r="B117" i="1"/>
  <c r="N102" i="1"/>
  <c r="D125" i="1" s="1"/>
  <c r="J120" i="1" l="1"/>
  <c r="K120" i="1"/>
  <c r="B125" i="1"/>
  <c r="M126" i="1" s="1"/>
  <c r="F120" i="1"/>
  <c r="C120" i="1"/>
  <c r="D120" i="1"/>
  <c r="N103" i="1"/>
  <c r="H120" i="1"/>
  <c r="L120" i="1"/>
  <c r="M120" i="1"/>
  <c r="I120" i="1"/>
  <c r="E120" i="1"/>
  <c r="G120" i="1"/>
  <c r="N104" i="1"/>
  <c r="D126" i="1" s="1"/>
  <c r="N117" i="1"/>
  <c r="D128" i="1" s="1"/>
  <c r="B128" i="1" s="1"/>
  <c r="N118" i="1"/>
  <c r="B120" i="1"/>
  <c r="B121" i="1" s="1"/>
  <c r="C121" i="1" l="1"/>
  <c r="D121" i="1" s="1"/>
  <c r="E121" i="1" s="1"/>
  <c r="F121" i="1" s="1"/>
  <c r="G121" i="1" s="1"/>
  <c r="H121" i="1" s="1"/>
  <c r="I121" i="1" s="1"/>
  <c r="J121" i="1" s="1"/>
  <c r="K121" i="1" s="1"/>
  <c r="L121" i="1" s="1"/>
  <c r="M121" i="1" s="1"/>
  <c r="D127" i="1"/>
  <c r="D129" i="1" s="1"/>
  <c r="B126" i="1"/>
  <c r="M127" i="1" s="1"/>
  <c r="N120" i="1"/>
  <c r="B127" i="1" l="1"/>
  <c r="B129" i="1"/>
  <c r="M128" i="1" s="1"/>
  <c r="M130" i="1" s="1"/>
</calcChain>
</file>

<file path=xl/sharedStrings.xml><?xml version="1.0" encoding="utf-8"?>
<sst xmlns="http://schemas.openxmlformats.org/spreadsheetml/2006/main" count="183" uniqueCount="164">
  <si>
    <t>Наемные сотрудники</t>
  </si>
  <si>
    <t>Кол-во</t>
  </si>
  <si>
    <t>Цена</t>
  </si>
  <si>
    <t>Сумма</t>
  </si>
  <si>
    <t>Поставщик</t>
  </si>
  <si>
    <t>Оборудование:</t>
  </si>
  <si>
    <t>Итого:</t>
  </si>
  <si>
    <t>Товар/Услуга</t>
  </si>
  <si>
    <t>Цена, руб.</t>
  </si>
  <si>
    <t>Прямые расходы (стоимость) на 1 ед., руб.</t>
  </si>
  <si>
    <t>Итого в месяц:</t>
  </si>
  <si>
    <t>Х</t>
  </si>
  <si>
    <t>Наименование</t>
  </si>
  <si>
    <t>Руб./мес.</t>
  </si>
  <si>
    <t>Реклама</t>
  </si>
  <si>
    <t>Транспортные расходы</t>
  </si>
  <si>
    <t>Месяц года</t>
  </si>
  <si>
    <t>Коэффициент выручки</t>
  </si>
  <si>
    <t>Показатель, руб.</t>
  </si>
  <si>
    <t>Доходы</t>
  </si>
  <si>
    <t>Расходы, в том числе</t>
  </si>
  <si>
    <t xml:space="preserve">Налоги </t>
  </si>
  <si>
    <t>Прибыль (убыток)</t>
  </si>
  <si>
    <t>Итоговые показатели:</t>
  </si>
  <si>
    <t>Наименование показателей</t>
  </si>
  <si>
    <t>За год</t>
  </si>
  <si>
    <t>Выручка от реализации (руб.)</t>
  </si>
  <si>
    <t>Себестоимость товара/услуг</t>
  </si>
  <si>
    <t>Постоянные расходы, (руб).</t>
  </si>
  <si>
    <t>Налоги, (руб).</t>
  </si>
  <si>
    <t xml:space="preserve">Чистая прибыль, (руб). </t>
  </si>
  <si>
    <t>1.     ИНФОРМАЦИЯ О ЗАЯВИТЕЛЕ</t>
  </si>
  <si>
    <t>2.     ОПИСАНИЕ  ПРОЕКТА</t>
  </si>
  <si>
    <r>
      <t>5.</t>
    </r>
    <r>
      <rPr>
        <b/>
        <sz val="14"/>
        <color theme="1"/>
        <rFont val="Times New Roman"/>
        <family val="1"/>
        <charset val="204"/>
      </rPr>
      <t xml:space="preserve">     ФИНАНСОВЫЙ </t>
    </r>
    <r>
      <rPr>
        <b/>
        <sz val="14"/>
        <color rgb="FF000000"/>
        <rFont val="Times New Roman"/>
        <family val="1"/>
        <charset val="204"/>
      </rPr>
      <t>ПЛАН:</t>
    </r>
  </si>
  <si>
    <t xml:space="preserve">Средне-месячно </t>
  </si>
  <si>
    <t>1                          месяц</t>
  </si>
  <si>
    <t>2                        месяц</t>
  </si>
  <si>
    <t>3                      месяц</t>
  </si>
  <si>
    <t>5          месяц</t>
  </si>
  <si>
    <t>6           месяц</t>
  </si>
  <si>
    <t>7           месяц</t>
  </si>
  <si>
    <t>8        месяц</t>
  </si>
  <si>
    <t>9       месяц</t>
  </si>
  <si>
    <t>11       месяц</t>
  </si>
  <si>
    <t>4       месяц</t>
  </si>
  <si>
    <t>10           месяц</t>
  </si>
  <si>
    <t>ед. изм.</t>
  </si>
  <si>
    <t xml:space="preserve">Количество в месяц </t>
  </si>
  <si>
    <t>УСН доходы-расходы</t>
  </si>
  <si>
    <t>Затраты на реализацию проекта (сумма субсидии)</t>
  </si>
  <si>
    <t>Среднемесячный доход (выручка)</t>
  </si>
  <si>
    <t>Среднемесячный расход (себестоимость)</t>
  </si>
  <si>
    <t>Окупаемость</t>
  </si>
  <si>
    <t>Рентабельность чистой прибыли</t>
  </si>
  <si>
    <t>Руб.</t>
  </si>
  <si>
    <t>Мес.</t>
  </si>
  <si>
    <t>%</t>
  </si>
  <si>
    <t>Показатель</t>
  </si>
  <si>
    <t>ед. изм</t>
  </si>
  <si>
    <t>Чистая прибыль</t>
  </si>
  <si>
    <t>Значение</t>
  </si>
  <si>
    <t xml:space="preserve">Прямые расходы всего, руб.           </t>
  </si>
  <si>
    <t xml:space="preserve">Выручка, руб.           </t>
  </si>
  <si>
    <t>12         месяц</t>
  </si>
  <si>
    <t>Налог на прибыль (НПД)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</si>
  <si>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</si>
  <si>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</si>
  <si>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</si>
  <si>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</si>
  <si>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</si>
  <si>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</si>
  <si>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</si>
  <si>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</si>
  <si>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</si>
  <si>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</si>
  <si>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</si>
  <si>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</si>
  <si>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Прямые расходы</t>
  </si>
  <si>
    <t>БИЗНЕС-КОНЦЕПЦИЯ</t>
  </si>
  <si>
    <t>шт.</t>
  </si>
  <si>
    <t>Образование (специальность), квалификация, наименование образовательной организации, год окончания:</t>
  </si>
  <si>
    <t>Общий стаж работы, наименование организации, занимаемая должность и опыт работы в запланированной деятельности :</t>
  </si>
  <si>
    <t>Дополнительные знания, умения, навыки, опыт в организации бизнеса:</t>
  </si>
  <si>
    <t>Потребность в обучении/повышении квалификации с обоснованием:</t>
  </si>
  <si>
    <t>Система налогообложения (отметить и подчеркнуть):</t>
  </si>
  <si>
    <t>Адрес места ведения бизнеса, площадь, стоимость аренды (периодичность уплаты) или право собственности:</t>
  </si>
  <si>
    <t>Имеющееся оборудование/товары/сырье/имущество для бизнеса:</t>
  </si>
  <si>
    <t>З.П</t>
  </si>
  <si>
    <t>Наименование должности</t>
  </si>
  <si>
    <t>К-во</t>
  </si>
  <si>
    <t>Опыт и достижения в планируемой деятельности:</t>
  </si>
  <si>
    <t>Текущее состояние проекта:</t>
  </si>
  <si>
    <t>Подготовительный этап (месяцев):</t>
  </si>
  <si>
    <t xml:space="preserve">Предполагаемый срок окупаемости (месяцев) </t>
  </si>
  <si>
    <t>Необходимые основные средства, материально-производственные запасы, имущественные обязательства, реклама и иное</t>
  </si>
  <si>
    <t>Материально-производственные запасы:</t>
  </si>
  <si>
    <t>Итого</t>
  </si>
  <si>
    <t>Наименование №1</t>
  </si>
  <si>
    <t>Анализ цен на рынке:</t>
  </si>
  <si>
    <t>Предназначение/обоснование</t>
  </si>
  <si>
    <t>Кол-во, шт.</t>
  </si>
  <si>
    <t>Варианты, руб.</t>
  </si>
  <si>
    <t>Эконом</t>
  </si>
  <si>
    <t>Станд.</t>
  </si>
  <si>
    <t>Прем.</t>
  </si>
  <si>
    <t>Целевая аудитория, пол, возраст:</t>
  </si>
  <si>
    <t>Местоположение целевой аудитории (субъект РФ, населенный пункт):</t>
  </si>
  <si>
    <t>Конкуренты:</t>
  </si>
  <si>
    <t>Преимущества перед конкурентами:</t>
  </si>
  <si>
    <t>3.	АНАЛИЗ РЫНКА И КОНКУРЕНТОВ</t>
  </si>
  <si>
    <t>Рынки сбыта, наличие договоров поставки товара/услуг:</t>
  </si>
  <si>
    <t>Перечень производимых товаров/услуг:</t>
  </si>
  <si>
    <t>Продвижение и реклама:</t>
  </si>
  <si>
    <t>Ежемесячные затраты:</t>
  </si>
  <si>
    <t>Аренда помещения</t>
  </si>
  <si>
    <t>Банковское обслуживание</t>
  </si>
  <si>
    <t>Коммунальные платежи</t>
  </si>
  <si>
    <t>ФОТ</t>
  </si>
  <si>
    <t>4.     МАРКЕТИНГ</t>
  </si>
  <si>
    <t>Источники финансирования бизнес-плана:</t>
  </si>
  <si>
    <t>Источник финансирования</t>
  </si>
  <si>
    <t>Доля  (%)</t>
  </si>
  <si>
    <t>Социальный контракт</t>
  </si>
  <si>
    <t>Собственные средства</t>
  </si>
  <si>
    <t>Иные средства (заем)</t>
  </si>
  <si>
    <t>6.	АНАЛИЗ РИСКОВ</t>
  </si>
  <si>
    <t>Наиболее вероятные риски</t>
  </si>
  <si>
    <t>Меры по предотвращению рисков</t>
  </si>
  <si>
    <r>
      <t>ð</t>
    </r>
    <r>
      <rPr>
        <b/>
        <sz val="13"/>
        <color theme="1"/>
        <rFont val="Times New Roman"/>
        <family val="1"/>
        <charset val="204"/>
      </rPr>
      <t xml:space="preserve"> Не будет сотрудников</t>
    </r>
  </si>
  <si>
    <t>Направление деятельности:  Оказание услуг</t>
  </si>
  <si>
    <t>Компьютер с процессером, МФУ (принтер, сканер, копир), обустроенное рабочее место (компьютерный стол, стул, тумба для документов)</t>
  </si>
  <si>
    <t>Планируемый график работы (дней в неделю) 5 дней (часов в неделю) 20 часов</t>
  </si>
  <si>
    <t>Опыт работы в бухгалтерской сфере 9 лет, в части заполнения налоговых деклараций 5 лет. Имеется база постоянных клиентов</t>
  </si>
  <si>
    <t>Для расширения спектра оказываемых услуг требуется приобрести оборудование и расходные материалы для изготовления печатной продукции</t>
  </si>
  <si>
    <t>Преимущественно Липецкая область, имеются предварительные намерения с поставщиками на заключение договоров поставки</t>
  </si>
  <si>
    <t>Социальные сети, мессенджеры</t>
  </si>
  <si>
    <t>Заполнение 3-НДФЛ деклараций</t>
  </si>
  <si>
    <t>Цветная печать</t>
  </si>
  <si>
    <t>Изготовление визиток</t>
  </si>
  <si>
    <t>Гильотинный резак Bulros 4606Н</t>
  </si>
  <si>
    <t xml:space="preserve">Принтер струйный цветной А3 </t>
  </si>
  <si>
    <t>Качественная цветная печать А3 формата</t>
  </si>
  <si>
    <t>Бумага для фотопечати различной плотности</t>
  </si>
  <si>
    <t>Предназначен для удобства разделения печатной продукции или листов бумаги до необходимого размера, формата</t>
  </si>
  <si>
    <t>Название проекта:   Оказание налоговых и сопутствующих услуг для бизнеса (изготовление визиток, рекламных буклетов и прочих видов печатной продукции)</t>
  </si>
  <si>
    <t>Цели и задачи проекта: 
Цели:
1. Предоставление качественных налоговых консультаций и услуг полиграфии для клиентов.
2. Увеличение прибыли и расширение клиентской базы.
3. Установление репутации надежного провайдера налоговых и полиграфических услуг.
Задачи:
1. Проведение налогового анализа и консультаций для клиентов по вопросам налогообложения.
2. Предоставление услуг полиграфии, включая дизайн и печать документов, брошюр, листовок и прочих материалов.
3. Маркетинг и продвижение услуг для привлечения клиентов и увеличения объема продаж.
4. Обеспечение качественного и своевременного выполнения заказов.
5. Поддержка клиентов и обеспечение высокого уровня удовлетворенности.</t>
  </si>
  <si>
    <t>**Малые и средние предприятия, нуждающиеся в налоговых консультациях и услугах полиграфии для своего бизнеса.
**Самозанятых предпринимателей и фрилансеров, ищущих помощь в учете и налогообложении своей деятельности.
**Частных лиц, нуждающихся в печати документов, приглашений, брошюр и других полиграфических материалов.</t>
  </si>
  <si>
    <t>**Интегрированный подход**: Предлагаю широкий спектр услуг как в области налоговых консультаций, так и в сфере полиграфии, что делает удобным и надежным партнером для клиентов.
**Опыт и профессионализм**: Готова решать разнообразные задачи.
**Индивидуальный подход**: Учитываю особенности и потребности каждого клиента, предлагая индивидуальные решения.
**Технологическая оснащенность**: Использую современное оборудование и программное обеспечение для качественного выполнения полиграфических работ.
**Доступность и гибкость**: Готова предоставить услуги по доступным ценам и адаптироваться под особенности каждого заказа.</t>
  </si>
  <si>
    <t>**Конкурентная борьба**: Сильная конкуренция на рынке налоговых и полиграфических услуг может снизить объем заказов и прибыль.</t>
  </si>
  <si>
    <t>**Технические проблемы**: Возможные сбои оборудования или программного обеспечения могут замедлить выполнение заказов.</t>
  </si>
  <si>
    <t>**Маркетинговые стратегии**: Развитие эффективных маркетинговых стратегий для привлечения новых клиентов и удержания старых.</t>
  </si>
  <si>
    <t>**Техническое обслуживание и обновление оборудования**: Регулярное обслуживание и обновление оборудования для предотвращения возможных сбоев.</t>
  </si>
  <si>
    <t>ФИО:   __________________________________________________________</t>
  </si>
  <si>
    <t>Год рождения:  __________________ Место рождения: ____________ Телефон: _______________ эл. почта: _______________________</t>
  </si>
  <si>
    <t>Место жительства: ______________________________________________________________________________</t>
  </si>
  <si>
    <t>Состав семьи: ________________________________________</t>
  </si>
  <si>
    <t>______________________________________________________________________________</t>
  </si>
  <si>
    <t>Общий стаж:  ________  Опыт работы в данной сфере: ________________________________________________________________</t>
  </si>
  <si>
    <t>_________________________________________________________________________________________________________________</t>
  </si>
  <si>
    <r>
      <rPr>
        <b/>
        <sz val="11"/>
        <color theme="1"/>
        <rFont val="Calibri"/>
        <family val="2"/>
        <charset val="204"/>
        <scheme val="minor"/>
      </rPr>
      <t xml:space="preserve">ð НПД (самозанятый) </t>
    </r>
    <r>
      <rPr>
        <sz val="11"/>
        <color theme="1"/>
        <rFont val="Calibri"/>
        <family val="2"/>
        <charset val="204"/>
        <scheme val="minor"/>
      </rPr>
      <t xml:space="preserve">  ð ИП (Патент, УСН)</t>
    </r>
  </si>
  <si>
    <t>_______________________________________________________________________________________________________________________</t>
  </si>
  <si>
    <t>_____________________________________________________________________________________________________________________________</t>
  </si>
  <si>
    <r>
      <t xml:space="preserve">Источники финансирования: </t>
    </r>
    <r>
      <rPr>
        <i/>
        <sz val="11"/>
        <color theme="1"/>
        <rFont val="Times New Roman"/>
        <family val="1"/>
        <charset val="204"/>
      </rPr>
      <t>(если требуется более 350 000 руб. инвестиций</t>
    </r>
    <r>
      <rPr>
        <sz val="11"/>
        <color theme="1"/>
        <rFont val="Times New Roman"/>
        <family val="1"/>
        <charset val="204"/>
      </rPr>
      <t xml:space="preserve">) </t>
    </r>
  </si>
  <si>
    <t>Забайкальский край г.Чита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</si>
</sst>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Symbol"/>
      <family val="1"/>
      <charset val="2"/>
    </font>
    <font>
      <sz val="13"/>
      <color rgb="FF000000"/>
      <name val="Times New Roman"/>
      <family val="1"/>
      <charset val="204"/>
    </font>
    <font>
      <sz val="13"/>
      <color theme="1"/>
      <name val="Calibri"/>
      <family val="2"/>
      <charset val="204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3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0" fillId="0" borderId="0" xfId="0" applyFont="1"/>
    <xf numFmtId="0" fontId="0" fillId="0" borderId="0" xfId="0" applyAlignment="1">
      <alignment vertical="top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/>
    <xf numFmtId="0" fontId="22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left" vertical="center" wrapText="1"/>
    </xf>
    <xf numFmtId="0" fontId="26" fillId="0" borderId="1" xfId="0" applyFont="1" applyBorder="1"/>
    <xf numFmtId="0" fontId="24" fillId="0" borderId="1" xfId="0" applyFont="1" applyBorder="1" applyAlignment="1">
      <alignment vertical="center"/>
    </xf>
    <xf numFmtId="0" fontId="26" fillId="0" borderId="1" xfId="0" applyFont="1" applyBorder="1" applyAlignment="1">
      <alignment horizontal="right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5" fillId="0" borderId="4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left" indent="1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9" fontId="22" fillId="0" borderId="1" xfId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1" fontId="22" fillId="0" borderId="1" xfId="0" applyNumberFormat="1" applyFont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8" fillId="0" borderId="0" xfId="0" applyFont="1" applyAlignment="1">
      <alignment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4" fillId="0" borderId="9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1" fontId="21" fillId="0" borderId="4" xfId="0" applyNumberFormat="1" applyFont="1" applyBorder="1" applyAlignment="1">
      <alignment horizontal="center" vertical="center" wrapText="1"/>
    </xf>
    <xf numFmtId="1" fontId="21" fillId="0" borderId="5" xfId="0" applyNumberFormat="1" applyFont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25" fillId="0" borderId="1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2" fillId="0" borderId="1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30" fillId="2" borderId="4" xfId="0" applyFont="1" applyFill="1" applyBorder="1" applyAlignment="1">
      <alignment horizontal="left" vertical="center" wrapText="1"/>
    </xf>
    <xf numFmtId="0" fontId="30" fillId="2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justify" wrapText="1"/>
    </xf>
    <xf numFmtId="0" fontId="26" fillId="0" borderId="2" xfId="0" applyFont="1" applyBorder="1" applyAlignment="1">
      <alignment horizontal="justify" wrapText="1"/>
    </xf>
    <xf numFmtId="0" fontId="26" fillId="0" borderId="5" xfId="0" applyFont="1" applyBorder="1" applyAlignment="1">
      <alignment horizontal="justify" wrapText="1"/>
    </xf>
    <xf numFmtId="0" fontId="26" fillId="0" borderId="4" xfId="0" applyFont="1" applyBorder="1" applyAlignment="1">
      <alignment horizontal="justify"/>
    </xf>
    <xf numFmtId="0" fontId="26" fillId="0" borderId="2" xfId="0" applyFont="1" applyBorder="1" applyAlignment="1">
      <alignment horizontal="justify"/>
    </xf>
    <xf numFmtId="0" fontId="26" fillId="0" borderId="5" xfId="0" applyFont="1" applyBorder="1" applyAlignment="1">
      <alignment horizontal="justify"/>
    </xf>
    <xf numFmtId="0" fontId="34" fillId="0" borderId="0" xfId="0" applyFont="1" applyAlignment="1">
      <alignment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justify" wrapText="1"/>
    </xf>
    <xf numFmtId="0" fontId="26" fillId="0" borderId="4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6" fillId="0" borderId="5" xfId="0" applyFont="1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63"/>
  <sheetViews>
    <sheetView tabSelected="1" topLeftCell="A138" zoomScale="91" zoomScaleNormal="91" workbookViewId="0">
      <selection activeCell="O156" sqref="O156:P156"/>
    </sheetView>
  </sheetViews>
  <sheetFormatPr defaultColWidth="8.85546875" defaultRowHeight="15" x14ac:dyDescent="0.25"/>
  <cols>
    <col min="1" max="1" width="28.85546875" customWidth="1"/>
    <col min="2" max="8" width="7.85546875" customWidth="1"/>
    <col min="9" max="10" width="8.85546875" customWidth="1"/>
    <col min="11" max="11" width="8.140625" customWidth="1"/>
    <col min="12" max="12" width="10.85546875" customWidth="1"/>
    <col min="13" max="13" width="7.42578125" customWidth="1"/>
  </cols>
  <sheetData>
    <row r="2" spans="1:14" ht="18.75" x14ac:dyDescent="0.25">
      <c r="A2" s="105" t="s">
        <v>78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ht="18.75" x14ac:dyDescent="0.25">
      <c r="A3" s="1"/>
    </row>
    <row r="4" spans="1:14" ht="18.75" x14ac:dyDescent="0.25">
      <c r="A4" s="105" t="s">
        <v>31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1:14" x14ac:dyDescent="0.25">
      <c r="A5" s="83" t="s">
        <v>152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4" x14ac:dyDescent="0.25">
      <c r="A6" s="83" t="s">
        <v>153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1:14" x14ac:dyDescent="0.25">
      <c r="A7" s="83" t="s">
        <v>154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1:14" ht="20.25" customHeight="1" x14ac:dyDescent="0.25">
      <c r="A8" s="86" t="s">
        <v>155</v>
      </c>
      <c r="B8" s="86"/>
      <c r="C8" s="86"/>
      <c r="D8" s="86"/>
      <c r="E8" s="60"/>
      <c r="F8" s="60"/>
      <c r="G8" s="60"/>
      <c r="H8" s="60"/>
      <c r="I8" s="60"/>
      <c r="J8" s="60"/>
      <c r="K8" s="60"/>
      <c r="L8" s="60"/>
    </row>
    <row r="9" spans="1:14" ht="16.5" x14ac:dyDescent="0.25">
      <c r="A9" s="86" t="s">
        <v>80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4"/>
      <c r="N9" s="4"/>
    </row>
    <row r="10" spans="1:14" x14ac:dyDescent="0.25">
      <c r="A10" s="86" t="s">
        <v>156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</row>
    <row r="11" spans="1:14" x14ac:dyDescent="0.25">
      <c r="A11" s="86" t="s">
        <v>81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</row>
    <row r="12" spans="1:14" ht="22.5" customHeight="1" x14ac:dyDescent="0.25">
      <c r="A12" s="86" t="s">
        <v>157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</row>
    <row r="13" spans="1:14" x14ac:dyDescent="0.25">
      <c r="A13" s="86" t="s">
        <v>82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</row>
    <row r="14" spans="1:14" x14ac:dyDescent="0.25">
      <c r="A14" s="86" t="s">
        <v>158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</row>
    <row r="15" spans="1:14" x14ac:dyDescent="0.25">
      <c r="A15" s="86" t="s">
        <v>83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</row>
    <row r="16" spans="1:14" x14ac:dyDescent="0.25">
      <c r="A16" s="86" t="s">
        <v>158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</row>
    <row r="17" spans="1:14" ht="15.75" x14ac:dyDescent="0.25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</row>
    <row r="18" spans="1:14" ht="18.75" x14ac:dyDescent="0.25">
      <c r="A18" s="105" t="s">
        <v>32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</row>
    <row r="19" spans="1:14" ht="31.5" customHeight="1" x14ac:dyDescent="0.25">
      <c r="A19" s="137" t="s">
        <v>144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4"/>
      <c r="N19" s="4"/>
    </row>
    <row r="20" spans="1:14" ht="195" customHeight="1" x14ac:dyDescent="0.25">
      <c r="A20" s="137" t="s">
        <v>145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4"/>
      <c r="N20" s="4"/>
    </row>
    <row r="21" spans="1:14" ht="16.5" x14ac:dyDescent="0.25">
      <c r="A21" s="109" t="s">
        <v>129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4"/>
      <c r="N21" s="4"/>
    </row>
    <row r="22" spans="1:14" x14ac:dyDescent="0.25">
      <c r="A22" s="107" t="s">
        <v>84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</row>
    <row r="23" spans="1:14" x14ac:dyDescent="0.25">
      <c r="A23" s="107" t="s">
        <v>159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4" ht="17.25" customHeight="1" x14ac:dyDescent="0.25">
      <c r="A24" s="138" t="s">
        <v>85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9"/>
      <c r="N24" s="19"/>
    </row>
    <row r="25" spans="1:14" ht="17.25" customHeight="1" x14ac:dyDescent="0.25">
      <c r="A25" s="138" t="s">
        <v>160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9"/>
      <c r="N25" s="19"/>
    </row>
    <row r="26" spans="1:14" ht="17.25" customHeight="1" x14ac:dyDescent="0.25">
      <c r="A26" s="108" t="s">
        <v>86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9"/>
      <c r="N26" s="19"/>
    </row>
    <row r="27" spans="1:14" ht="31.5" customHeight="1" x14ac:dyDescent="0.25">
      <c r="A27" s="108" t="s">
        <v>130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9"/>
      <c r="N27" s="19"/>
    </row>
    <row r="28" spans="1:14" x14ac:dyDescent="0.25">
      <c r="A28" s="107" t="s">
        <v>131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</row>
    <row r="29" spans="1:14" ht="18.75" x14ac:dyDescent="0.25">
      <c r="A29" s="105" t="s">
        <v>0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</row>
    <row r="30" spans="1:14" ht="16.5" x14ac:dyDescent="0.25">
      <c r="A30" s="55" t="s">
        <v>88</v>
      </c>
      <c r="B30" s="55" t="s">
        <v>89</v>
      </c>
      <c r="C30" s="122" t="s">
        <v>87</v>
      </c>
      <c r="D30" s="123"/>
      <c r="E30" s="122" t="s">
        <v>96</v>
      </c>
      <c r="F30" s="123"/>
      <c r="G30" s="4"/>
      <c r="H30" s="4"/>
      <c r="I30" s="4"/>
      <c r="J30" s="4"/>
      <c r="K30" s="4"/>
      <c r="L30" s="4"/>
    </row>
    <row r="31" spans="1:14" ht="16.5" x14ac:dyDescent="0.25">
      <c r="A31" s="55" t="s">
        <v>97</v>
      </c>
      <c r="B31" s="55"/>
      <c r="C31" s="122"/>
      <c r="D31" s="123"/>
      <c r="E31" s="122"/>
      <c r="F31" s="123"/>
      <c r="G31" s="4"/>
      <c r="H31" s="4"/>
      <c r="I31" s="4"/>
      <c r="J31" s="4"/>
      <c r="K31" s="4"/>
      <c r="L31" s="4"/>
    </row>
    <row r="32" spans="1:14" ht="16.5" x14ac:dyDescent="0.25">
      <c r="A32" s="55"/>
      <c r="B32" s="56"/>
      <c r="C32" s="122"/>
      <c r="D32" s="123"/>
      <c r="E32" s="122">
        <f t="shared" ref="E32:E33" si="0">B32*C32</f>
        <v>0</v>
      </c>
      <c r="F32" s="123"/>
      <c r="G32" s="4"/>
      <c r="H32" s="4"/>
      <c r="I32" s="4"/>
      <c r="J32" s="4"/>
      <c r="K32" s="4"/>
      <c r="L32" s="4"/>
    </row>
    <row r="33" spans="1:12" ht="16.5" x14ac:dyDescent="0.25">
      <c r="A33" s="55" t="s">
        <v>6</v>
      </c>
      <c r="B33" s="55">
        <f>SUM(B31:B32)</f>
        <v>0</v>
      </c>
      <c r="C33" s="122">
        <f>SUM(C31:C32)</f>
        <v>0</v>
      </c>
      <c r="D33" s="123"/>
      <c r="E33" s="122">
        <f t="shared" si="0"/>
        <v>0</v>
      </c>
      <c r="F33" s="123"/>
      <c r="G33" s="4"/>
      <c r="H33" s="4"/>
      <c r="I33" s="4"/>
      <c r="J33" s="4"/>
      <c r="K33" s="4"/>
      <c r="L33" s="4"/>
    </row>
    <row r="34" spans="1:12" ht="16.5" x14ac:dyDescent="0.25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</row>
    <row r="35" spans="1:12" ht="16.5" x14ac:dyDescent="0.25">
      <c r="A35" s="125" t="s">
        <v>128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1:12" x14ac:dyDescent="0.25">
      <c r="A36" s="61" t="s">
        <v>90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</row>
    <row r="37" spans="1:12" ht="35.25" customHeight="1" x14ac:dyDescent="0.25">
      <c r="A37" s="127" t="s">
        <v>132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</row>
    <row r="38" spans="1:12" x14ac:dyDescent="0.25">
      <c r="A38" s="61" t="s">
        <v>91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</row>
    <row r="39" spans="1:12" ht="33.75" customHeight="1" x14ac:dyDescent="0.25">
      <c r="A39" s="127" t="s">
        <v>133</v>
      </c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</row>
    <row r="40" spans="1:12" x14ac:dyDescent="0.25">
      <c r="A40" s="106" t="s">
        <v>92</v>
      </c>
      <c r="B40" s="106"/>
      <c r="C40" s="106"/>
      <c r="D40" s="62">
        <v>2</v>
      </c>
      <c r="E40" s="61"/>
      <c r="F40" s="61"/>
      <c r="G40" s="61"/>
      <c r="H40" s="61"/>
      <c r="I40" s="61"/>
      <c r="J40" s="61"/>
      <c r="K40" s="61"/>
      <c r="L40" s="61"/>
    </row>
    <row r="41" spans="1:12" x14ac:dyDescent="0.25">
      <c r="A41" s="61" t="s">
        <v>93</v>
      </c>
      <c r="B41" s="61"/>
      <c r="C41" s="61"/>
      <c r="D41" s="62">
        <f>$M129</f>
        <v>10</v>
      </c>
      <c r="E41" s="61"/>
      <c r="F41" s="61"/>
      <c r="G41" s="61"/>
      <c r="H41" s="61"/>
      <c r="I41" s="61"/>
      <c r="J41" s="61"/>
      <c r="K41" s="61"/>
      <c r="L41" s="61"/>
    </row>
    <row r="42" spans="1:12" x14ac:dyDescent="0.25">
      <c r="A42" s="107" t="s">
        <v>94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</row>
    <row r="43" spans="1:12" ht="33.75" customHeight="1" x14ac:dyDescent="0.25">
      <c r="A43" s="128" t="s">
        <v>12</v>
      </c>
      <c r="B43" s="129"/>
      <c r="C43" s="25" t="s">
        <v>1</v>
      </c>
      <c r="D43" s="25" t="s">
        <v>2</v>
      </c>
      <c r="E43" s="130" t="s">
        <v>3</v>
      </c>
      <c r="F43" s="130"/>
      <c r="G43" s="130"/>
      <c r="H43" s="131" t="s">
        <v>4</v>
      </c>
      <c r="I43" s="131"/>
      <c r="J43" s="131"/>
      <c r="K43" s="131"/>
      <c r="L43" s="131"/>
    </row>
    <row r="44" spans="1:12" hidden="1" x14ac:dyDescent="0.25">
      <c r="A44" s="72"/>
      <c r="B44" s="73"/>
      <c r="C44" s="27"/>
      <c r="D44" s="27"/>
      <c r="E44" s="124">
        <f t="shared" ref="E44:E46" si="1">C44*D44</f>
        <v>0</v>
      </c>
      <c r="F44" s="124"/>
      <c r="G44" s="124"/>
      <c r="H44" s="102"/>
      <c r="I44" s="102"/>
      <c r="J44" s="102"/>
      <c r="K44" s="102"/>
      <c r="L44" s="102"/>
    </row>
    <row r="45" spans="1:12" hidden="1" x14ac:dyDescent="0.25">
      <c r="A45" s="72"/>
      <c r="B45" s="73"/>
      <c r="C45" s="27"/>
      <c r="D45" s="27"/>
      <c r="E45" s="124">
        <f t="shared" si="1"/>
        <v>0</v>
      </c>
      <c r="F45" s="124"/>
      <c r="G45" s="124"/>
      <c r="H45" s="102"/>
      <c r="I45" s="102"/>
      <c r="J45" s="102"/>
      <c r="K45" s="102"/>
      <c r="L45" s="102"/>
    </row>
    <row r="46" spans="1:12" hidden="1" x14ac:dyDescent="0.25">
      <c r="A46" s="72"/>
      <c r="B46" s="73"/>
      <c r="C46" s="27"/>
      <c r="D46" s="27"/>
      <c r="E46" s="124">
        <f t="shared" si="1"/>
        <v>0</v>
      </c>
      <c r="F46" s="124"/>
      <c r="G46" s="124"/>
      <c r="H46" s="102"/>
      <c r="I46" s="102"/>
      <c r="J46" s="102"/>
      <c r="K46" s="102"/>
      <c r="L46" s="102"/>
    </row>
    <row r="47" spans="1:12" x14ac:dyDescent="0.25">
      <c r="A47" s="135" t="s">
        <v>5</v>
      </c>
      <c r="B47" s="136"/>
      <c r="C47" s="29"/>
      <c r="D47" s="29"/>
      <c r="E47" s="152">
        <f>E48+E49</f>
        <v>293531</v>
      </c>
      <c r="F47" s="152"/>
      <c r="G47" s="152"/>
      <c r="H47" s="152"/>
      <c r="I47" s="152"/>
      <c r="J47" s="152"/>
      <c r="K47" s="152"/>
      <c r="L47" s="152"/>
    </row>
    <row r="48" spans="1:12" ht="24" customHeight="1" x14ac:dyDescent="0.25">
      <c r="A48" s="67" t="s">
        <v>140</v>
      </c>
      <c r="B48" s="69"/>
      <c r="C48" s="28">
        <v>1</v>
      </c>
      <c r="D48" s="28">
        <v>102000</v>
      </c>
      <c r="E48" s="124">
        <f t="shared" ref="E48" si="2">C48*D48</f>
        <v>102000</v>
      </c>
      <c r="F48" s="124"/>
      <c r="G48" s="124"/>
      <c r="H48" s="154"/>
      <c r="I48" s="154"/>
      <c r="J48" s="154"/>
      <c r="K48" s="154"/>
      <c r="L48" s="154"/>
    </row>
    <row r="49" spans="1:12" ht="19.5" customHeight="1" x14ac:dyDescent="0.25">
      <c r="A49" s="67" t="s">
        <v>139</v>
      </c>
      <c r="B49" s="69"/>
      <c r="C49" s="28">
        <v>1</v>
      </c>
      <c r="D49" s="28">
        <v>191531</v>
      </c>
      <c r="E49" s="72">
        <f>C49*D49</f>
        <v>191531</v>
      </c>
      <c r="F49" s="75"/>
      <c r="G49" s="73"/>
      <c r="H49" s="84"/>
      <c r="I49" s="134"/>
      <c r="J49" s="134"/>
      <c r="K49" s="134"/>
      <c r="L49" s="85"/>
    </row>
    <row r="50" spans="1:12" x14ac:dyDescent="0.25">
      <c r="A50" s="135" t="s">
        <v>95</v>
      </c>
      <c r="B50" s="136"/>
      <c r="C50" s="29"/>
      <c r="D50" s="29"/>
      <c r="E50" s="152">
        <f>SUM(E51:G51)</f>
        <v>58500</v>
      </c>
      <c r="F50" s="152"/>
      <c r="G50" s="152"/>
      <c r="H50" s="152"/>
      <c r="I50" s="152"/>
      <c r="J50" s="152"/>
      <c r="K50" s="152"/>
      <c r="L50" s="152"/>
    </row>
    <row r="51" spans="1:12" ht="27.75" customHeight="1" x14ac:dyDescent="0.25">
      <c r="A51" s="67" t="s">
        <v>142</v>
      </c>
      <c r="B51" s="69"/>
      <c r="C51" s="28">
        <v>45</v>
      </c>
      <c r="D51" s="28">
        <v>1300</v>
      </c>
      <c r="E51" s="124">
        <f>C51*D51</f>
        <v>58500</v>
      </c>
      <c r="F51" s="124"/>
      <c r="G51" s="124"/>
      <c r="H51" s="154"/>
      <c r="I51" s="154"/>
      <c r="J51" s="154"/>
      <c r="K51" s="154"/>
      <c r="L51" s="154"/>
    </row>
    <row r="52" spans="1:12" x14ac:dyDescent="0.25">
      <c r="A52" s="132" t="s">
        <v>6</v>
      </c>
      <c r="B52" s="133"/>
      <c r="C52" s="29"/>
      <c r="D52" s="29"/>
      <c r="E52" s="152">
        <f>E47+E50</f>
        <v>352031</v>
      </c>
      <c r="F52" s="152"/>
      <c r="G52" s="152"/>
      <c r="H52" s="132"/>
      <c r="I52" s="153"/>
      <c r="J52" s="153"/>
      <c r="K52" s="153"/>
      <c r="L52" s="133"/>
    </row>
    <row r="53" spans="1:12" x14ac:dyDescent="0.25">
      <c r="A53" s="151" t="s">
        <v>162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</row>
    <row r="54" spans="1:12" ht="15.75" x14ac:dyDescent="0.25">
      <c r="D54" s="47"/>
    </row>
    <row r="55" spans="1:12" ht="15.75" x14ac:dyDescent="0.25">
      <c r="A55" t="s">
        <v>98</v>
      </c>
      <c r="D55" s="47"/>
    </row>
    <row r="56" spans="1:12" ht="41.25" customHeight="1" x14ac:dyDescent="0.25">
      <c r="A56" s="159" t="s">
        <v>12</v>
      </c>
      <c r="B56" s="139" t="s">
        <v>99</v>
      </c>
      <c r="C56" s="140"/>
      <c r="D56" s="140"/>
      <c r="E56" s="140"/>
      <c r="F56" s="141"/>
      <c r="G56" s="159" t="s">
        <v>100</v>
      </c>
      <c r="H56" s="76" t="s">
        <v>101</v>
      </c>
      <c r="I56" s="76"/>
      <c r="J56" s="76"/>
    </row>
    <row r="57" spans="1:12" x14ac:dyDescent="0.25">
      <c r="A57" s="159"/>
      <c r="B57" s="142"/>
      <c r="C57" s="143"/>
      <c r="D57" s="143"/>
      <c r="E57" s="143"/>
      <c r="F57" s="144"/>
      <c r="G57" s="159"/>
      <c r="H57" s="48" t="s">
        <v>102</v>
      </c>
      <c r="I57" s="45" t="s">
        <v>103</v>
      </c>
      <c r="J57" s="45" t="s">
        <v>104</v>
      </c>
    </row>
    <row r="58" spans="1:12" ht="39.75" customHeight="1" x14ac:dyDescent="0.25">
      <c r="A58" s="58" t="s">
        <v>139</v>
      </c>
      <c r="B58" s="145" t="s">
        <v>143</v>
      </c>
      <c r="C58" s="146"/>
      <c r="D58" s="146"/>
      <c r="E58" s="146"/>
      <c r="F58" s="147"/>
      <c r="G58" s="58">
        <v>1</v>
      </c>
      <c r="H58" s="59">
        <v>25000</v>
      </c>
      <c r="I58" s="59">
        <v>191531</v>
      </c>
      <c r="J58" s="59">
        <v>589000</v>
      </c>
    </row>
    <row r="59" spans="1:12" x14ac:dyDescent="0.25">
      <c r="A59" s="45" t="s">
        <v>140</v>
      </c>
      <c r="B59" s="148" t="s">
        <v>141</v>
      </c>
      <c r="C59" s="149"/>
      <c r="D59" s="149"/>
      <c r="E59" s="149"/>
      <c r="F59" s="150"/>
      <c r="G59" s="58">
        <v>1</v>
      </c>
      <c r="H59" s="31">
        <v>65000</v>
      </c>
      <c r="I59" s="45">
        <v>102000</v>
      </c>
      <c r="J59" s="45">
        <v>280000</v>
      </c>
    </row>
    <row r="60" spans="1:12" x14ac:dyDescent="0.25">
      <c r="A60" s="156" t="s">
        <v>6</v>
      </c>
      <c r="B60" s="157"/>
      <c r="C60" s="157"/>
      <c r="D60" s="157"/>
      <c r="E60" s="157"/>
      <c r="F60" s="158"/>
      <c r="G60" s="45">
        <f>SUM(G58:G59)</f>
        <v>2</v>
      </c>
      <c r="H60" s="45">
        <f>SUM(H58:H59)</f>
        <v>90000</v>
      </c>
      <c r="I60" s="45">
        <f>SUM(I58:I59)</f>
        <v>293531</v>
      </c>
      <c r="J60" s="45">
        <f>SUM(J58:J59)</f>
        <v>869000</v>
      </c>
    </row>
    <row r="61" spans="1:12" ht="15.75" x14ac:dyDescent="0.25">
      <c r="D61" s="47"/>
    </row>
    <row r="62" spans="1:12" ht="15.75" customHeight="1" x14ac:dyDescent="0.25">
      <c r="A62" s="105" t="s">
        <v>109</v>
      </c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</row>
    <row r="63" spans="1:12" ht="15.75" customHeight="1" x14ac:dyDescent="0.25">
      <c r="A63" s="109" t="s">
        <v>105</v>
      </c>
      <c r="B63" s="109"/>
      <c r="C63" s="109"/>
      <c r="D63" s="109"/>
      <c r="E63" s="109"/>
      <c r="F63" s="109"/>
      <c r="G63" s="61"/>
      <c r="H63" s="61"/>
      <c r="I63" s="61"/>
      <c r="J63" s="61"/>
      <c r="K63" s="61"/>
      <c r="L63" s="61"/>
    </row>
    <row r="64" spans="1:12" ht="51" customHeight="1" x14ac:dyDescent="0.25">
      <c r="A64" s="127" t="s">
        <v>146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</row>
    <row r="65" spans="1:16" ht="15.75" customHeight="1" x14ac:dyDescent="0.25">
      <c r="A65" s="109" t="s">
        <v>106</v>
      </c>
      <c r="B65" s="109"/>
      <c r="C65" s="109"/>
      <c r="D65" s="109"/>
      <c r="E65" s="109"/>
      <c r="F65" s="109"/>
      <c r="G65" s="61"/>
      <c r="H65" s="61"/>
      <c r="I65" s="61"/>
      <c r="J65" s="61"/>
      <c r="K65" s="61"/>
      <c r="L65" s="61"/>
    </row>
    <row r="66" spans="1:16" ht="15.75" customHeight="1" x14ac:dyDescent="0.25">
      <c r="A66" s="160" t="s">
        <v>163</v>
      </c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</row>
    <row r="67" spans="1:16" ht="15.75" customHeight="1" x14ac:dyDescent="0.25">
      <c r="A67" s="109" t="s">
        <v>107</v>
      </c>
      <c r="B67" s="109"/>
      <c r="C67" s="109"/>
      <c r="D67" s="109"/>
      <c r="E67" s="109"/>
      <c r="F67" s="109"/>
      <c r="G67" s="61"/>
      <c r="H67" s="61"/>
      <c r="I67" s="61"/>
      <c r="J67" s="61"/>
      <c r="K67" s="61"/>
      <c r="L67" s="61"/>
    </row>
    <row r="68" spans="1:16" ht="15.75" customHeight="1" x14ac:dyDescent="0.25">
      <c r="A68" s="106" t="s">
        <v>161</v>
      </c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</row>
    <row r="69" spans="1:16" ht="15.75" customHeight="1" x14ac:dyDescent="0.25">
      <c r="A69" s="109" t="s">
        <v>108</v>
      </c>
      <c r="B69" s="109"/>
      <c r="C69" s="109"/>
      <c r="D69" s="109"/>
      <c r="E69" s="109"/>
      <c r="F69" s="109"/>
      <c r="G69" s="61"/>
      <c r="H69" s="61"/>
      <c r="I69" s="61"/>
      <c r="J69" s="61"/>
      <c r="K69" s="61"/>
      <c r="L69" s="61"/>
    </row>
    <row r="70" spans="1:16" ht="130.5" customHeight="1" x14ac:dyDescent="0.25">
      <c r="A70" s="127" t="s">
        <v>147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</row>
    <row r="71" spans="1:16" ht="18.75" x14ac:dyDescent="0.25">
      <c r="A71" s="105" t="s">
        <v>118</v>
      </c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</row>
    <row r="72" spans="1:16" x14ac:dyDescent="0.25">
      <c r="A72" s="109" t="s">
        <v>110</v>
      </c>
      <c r="B72" s="109"/>
      <c r="C72" s="109"/>
      <c r="D72" s="109"/>
      <c r="E72" s="109"/>
      <c r="F72" s="109"/>
      <c r="G72" s="61"/>
      <c r="H72" s="61"/>
      <c r="I72" s="61"/>
      <c r="J72" s="61"/>
      <c r="K72" s="61"/>
      <c r="L72" s="61"/>
    </row>
    <row r="73" spans="1:16" x14ac:dyDescent="0.25">
      <c r="A73" s="106" t="s">
        <v>134</v>
      </c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</row>
    <row r="74" spans="1:16" ht="18.75" customHeight="1" x14ac:dyDescent="0.25">
      <c r="A74" s="109" t="s">
        <v>112</v>
      </c>
      <c r="B74" s="109"/>
      <c r="C74" s="109"/>
      <c r="D74" s="109"/>
      <c r="E74" s="109"/>
      <c r="F74" s="109"/>
      <c r="G74" s="61"/>
      <c r="H74" s="61"/>
      <c r="I74" s="61"/>
      <c r="J74" s="61"/>
      <c r="K74" s="61"/>
      <c r="L74" s="61"/>
    </row>
    <row r="75" spans="1:16" ht="15" customHeight="1" x14ac:dyDescent="0.25">
      <c r="A75" s="106" t="s">
        <v>135</v>
      </c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</row>
    <row r="76" spans="1:16" ht="18.75" customHeight="1" x14ac:dyDescent="0.25">
      <c r="A76" s="109" t="s">
        <v>111</v>
      </c>
      <c r="B76" s="109"/>
      <c r="C76" s="109"/>
      <c r="D76" s="109"/>
      <c r="E76" s="109"/>
      <c r="F76" s="109"/>
      <c r="G76" s="61"/>
      <c r="H76" s="61"/>
      <c r="I76" s="61"/>
      <c r="J76" s="61"/>
      <c r="K76" s="61"/>
      <c r="L76" s="61"/>
    </row>
    <row r="77" spans="1:16" ht="51.75" customHeight="1" x14ac:dyDescent="0.3">
      <c r="A77" s="87" t="s">
        <v>7</v>
      </c>
      <c r="B77" s="91"/>
      <c r="C77" s="88"/>
      <c r="D77" s="93" t="s">
        <v>46</v>
      </c>
      <c r="E77" s="95" t="s">
        <v>47</v>
      </c>
      <c r="F77" s="95" t="s">
        <v>8</v>
      </c>
      <c r="G77" s="87" t="s">
        <v>62</v>
      </c>
      <c r="H77" s="88"/>
      <c r="I77" s="87" t="s">
        <v>9</v>
      </c>
      <c r="J77" s="88"/>
      <c r="K77" s="97" t="s">
        <v>61</v>
      </c>
      <c r="L77" s="98"/>
      <c r="M77" s="2"/>
      <c r="N77" s="2"/>
      <c r="O77" s="2"/>
      <c r="P77" s="2"/>
    </row>
    <row r="78" spans="1:16" ht="17.25" x14ac:dyDescent="0.3">
      <c r="A78" s="89"/>
      <c r="B78" s="92"/>
      <c r="C78" s="90"/>
      <c r="D78" s="94"/>
      <c r="E78" s="96"/>
      <c r="F78" s="96"/>
      <c r="G78" s="89"/>
      <c r="H78" s="90"/>
      <c r="I78" s="89"/>
      <c r="J78" s="90"/>
      <c r="K78" s="99"/>
      <c r="L78" s="100"/>
      <c r="M78" s="2"/>
      <c r="N78" s="2"/>
      <c r="O78" s="2"/>
      <c r="P78" s="2"/>
    </row>
    <row r="79" spans="1:16" ht="17.25" x14ac:dyDescent="0.3">
      <c r="A79" s="72">
        <v>1</v>
      </c>
      <c r="B79" s="75"/>
      <c r="C79" s="73"/>
      <c r="D79" s="26">
        <v>2</v>
      </c>
      <c r="E79" s="28">
        <v>3</v>
      </c>
      <c r="F79" s="28">
        <v>4</v>
      </c>
      <c r="G79" s="72">
        <v>5</v>
      </c>
      <c r="H79" s="73"/>
      <c r="I79" s="72">
        <v>6</v>
      </c>
      <c r="J79" s="73"/>
      <c r="K79" s="81">
        <v>7</v>
      </c>
      <c r="L79" s="82"/>
      <c r="M79" s="2"/>
      <c r="N79" s="2"/>
      <c r="O79" s="2"/>
      <c r="P79" s="2"/>
    </row>
    <row r="80" spans="1:16" ht="17.25" x14ac:dyDescent="0.3">
      <c r="A80" s="67" t="s">
        <v>136</v>
      </c>
      <c r="B80" s="68"/>
      <c r="C80" s="69"/>
      <c r="D80" s="27" t="s">
        <v>79</v>
      </c>
      <c r="E80" s="28">
        <v>20</v>
      </c>
      <c r="F80" s="28">
        <v>500</v>
      </c>
      <c r="G80" s="72">
        <f>E80*F80</f>
        <v>10000</v>
      </c>
      <c r="H80" s="73"/>
      <c r="I80" s="72">
        <v>50</v>
      </c>
      <c r="J80" s="73"/>
      <c r="K80" s="84">
        <f>E80*I80</f>
        <v>1000</v>
      </c>
      <c r="L80" s="85"/>
      <c r="M80" s="2"/>
      <c r="N80" s="2"/>
      <c r="O80" s="2"/>
      <c r="P80" s="2"/>
    </row>
    <row r="81" spans="1:16" ht="17.25" x14ac:dyDescent="0.3">
      <c r="A81" s="67" t="s">
        <v>137</v>
      </c>
      <c r="B81" s="68"/>
      <c r="C81" s="69"/>
      <c r="D81" s="27" t="s">
        <v>79</v>
      </c>
      <c r="E81" s="28">
        <v>1000</v>
      </c>
      <c r="F81" s="28">
        <v>30</v>
      </c>
      <c r="G81" s="72">
        <f>E81*F81</f>
        <v>30000</v>
      </c>
      <c r="H81" s="73"/>
      <c r="I81" s="72">
        <v>10</v>
      </c>
      <c r="J81" s="73"/>
      <c r="K81" s="84">
        <f>E81*I81</f>
        <v>10000</v>
      </c>
      <c r="L81" s="85"/>
      <c r="M81" s="2"/>
      <c r="N81" s="2"/>
      <c r="O81" s="2"/>
      <c r="P81" s="2"/>
    </row>
    <row r="82" spans="1:16" ht="17.25" x14ac:dyDescent="0.3">
      <c r="A82" s="67" t="s">
        <v>138</v>
      </c>
      <c r="B82" s="68"/>
      <c r="C82" s="69"/>
      <c r="D82" s="27" t="s">
        <v>79</v>
      </c>
      <c r="E82" s="28">
        <v>1500</v>
      </c>
      <c r="F82" s="28">
        <v>2.5</v>
      </c>
      <c r="G82" s="72">
        <f>E82*F82</f>
        <v>3750</v>
      </c>
      <c r="H82" s="73"/>
      <c r="I82" s="72">
        <v>1</v>
      </c>
      <c r="J82" s="73"/>
      <c r="K82" s="84">
        <f>E82*I82</f>
        <v>1500</v>
      </c>
      <c r="L82" s="85"/>
      <c r="M82" s="2"/>
      <c r="N82" s="2"/>
      <c r="O82" s="2"/>
      <c r="P82" s="2"/>
    </row>
    <row r="83" spans="1:16" ht="17.25" hidden="1" x14ac:dyDescent="0.3">
      <c r="A83" s="67"/>
      <c r="B83" s="68"/>
      <c r="C83" s="69"/>
      <c r="D83" s="27"/>
      <c r="E83" s="27"/>
      <c r="F83" s="27"/>
      <c r="G83" s="72">
        <f t="shared" ref="G83:G87" si="3">E83*F83</f>
        <v>0</v>
      </c>
      <c r="H83" s="73"/>
      <c r="I83" s="72"/>
      <c r="J83" s="73"/>
      <c r="K83" s="81">
        <f t="shared" ref="K83:K87" si="4">E83*I83</f>
        <v>0</v>
      </c>
      <c r="L83" s="82"/>
      <c r="M83" s="2"/>
      <c r="N83" s="2"/>
      <c r="O83" s="2"/>
      <c r="P83" s="2"/>
    </row>
    <row r="84" spans="1:16" ht="17.25" hidden="1" x14ac:dyDescent="0.3">
      <c r="A84" s="67"/>
      <c r="B84" s="68"/>
      <c r="C84" s="69"/>
      <c r="D84" s="27"/>
      <c r="E84" s="27"/>
      <c r="F84" s="27"/>
      <c r="G84" s="72">
        <f t="shared" si="3"/>
        <v>0</v>
      </c>
      <c r="H84" s="73"/>
      <c r="I84" s="72"/>
      <c r="J84" s="73"/>
      <c r="K84" s="81">
        <f t="shared" si="4"/>
        <v>0</v>
      </c>
      <c r="L84" s="82"/>
      <c r="M84" s="2"/>
      <c r="N84" s="2"/>
      <c r="O84" s="2"/>
      <c r="P84" s="2"/>
    </row>
    <row r="85" spans="1:16" ht="17.25" hidden="1" x14ac:dyDescent="0.3">
      <c r="A85" s="67"/>
      <c r="B85" s="68"/>
      <c r="C85" s="69"/>
      <c r="D85" s="27"/>
      <c r="E85" s="27"/>
      <c r="F85" s="27"/>
      <c r="G85" s="72">
        <f t="shared" si="3"/>
        <v>0</v>
      </c>
      <c r="H85" s="73"/>
      <c r="I85" s="72"/>
      <c r="J85" s="73"/>
      <c r="K85" s="81">
        <f t="shared" si="4"/>
        <v>0</v>
      </c>
      <c r="L85" s="82"/>
      <c r="M85" s="2"/>
      <c r="N85" s="2"/>
      <c r="O85" s="2"/>
      <c r="P85" s="2"/>
    </row>
    <row r="86" spans="1:16" ht="17.25" hidden="1" x14ac:dyDescent="0.3">
      <c r="A86" s="67"/>
      <c r="B86" s="68"/>
      <c r="C86" s="69"/>
      <c r="D86" s="27"/>
      <c r="E86" s="27"/>
      <c r="F86" s="27"/>
      <c r="G86" s="72">
        <f t="shared" si="3"/>
        <v>0</v>
      </c>
      <c r="H86" s="73"/>
      <c r="I86" s="72"/>
      <c r="J86" s="73"/>
      <c r="K86" s="81">
        <f t="shared" si="4"/>
        <v>0</v>
      </c>
      <c r="L86" s="82"/>
      <c r="M86" s="2"/>
      <c r="N86" s="2"/>
      <c r="O86" s="2"/>
      <c r="P86" s="2"/>
    </row>
    <row r="87" spans="1:16" ht="17.25" hidden="1" x14ac:dyDescent="0.3">
      <c r="A87" s="67"/>
      <c r="B87" s="68"/>
      <c r="C87" s="69"/>
      <c r="D87" s="27"/>
      <c r="E87" s="27"/>
      <c r="F87" s="27"/>
      <c r="G87" s="72">
        <f t="shared" si="3"/>
        <v>0</v>
      </c>
      <c r="H87" s="73"/>
      <c r="I87" s="72"/>
      <c r="J87" s="73"/>
      <c r="K87" s="81">
        <f t="shared" si="4"/>
        <v>0</v>
      </c>
      <c r="L87" s="82"/>
      <c r="M87" s="2"/>
      <c r="N87" s="2"/>
      <c r="O87" s="2"/>
      <c r="P87" s="2"/>
    </row>
    <row r="88" spans="1:16" ht="17.25" x14ac:dyDescent="0.3">
      <c r="A88" s="67" t="s">
        <v>10</v>
      </c>
      <c r="B88" s="68"/>
      <c r="C88" s="69"/>
      <c r="D88" s="27"/>
      <c r="E88" s="27">
        <f>SUM(E80:E87)</f>
        <v>2520</v>
      </c>
      <c r="F88" s="28" t="s">
        <v>11</v>
      </c>
      <c r="G88" s="72">
        <f>SUM(G80:G87)</f>
        <v>43750</v>
      </c>
      <c r="H88" s="73"/>
      <c r="I88" s="72" t="s">
        <v>11</v>
      </c>
      <c r="J88" s="73"/>
      <c r="K88" s="81">
        <f>SUM(K80:K87)</f>
        <v>12500</v>
      </c>
      <c r="L88" s="82"/>
      <c r="M88" s="2"/>
      <c r="N88" s="2"/>
      <c r="O88" s="2"/>
      <c r="P88" s="2"/>
    </row>
    <row r="89" spans="1:16" ht="17.25" x14ac:dyDescent="0.3">
      <c r="A89" s="15"/>
      <c r="B89" s="15"/>
      <c r="C89" s="15"/>
      <c r="D89" s="16"/>
      <c r="E89" s="16"/>
      <c r="F89" s="17"/>
      <c r="G89" s="17"/>
      <c r="H89" s="17"/>
      <c r="I89" s="17"/>
      <c r="J89" s="17"/>
      <c r="K89" s="18"/>
      <c r="L89" s="18"/>
      <c r="M89" s="2"/>
      <c r="N89" s="2"/>
      <c r="O89" s="2"/>
      <c r="P89" s="2"/>
    </row>
    <row r="90" spans="1:16" x14ac:dyDescent="0.25">
      <c r="A90" s="83" t="s">
        <v>113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</row>
    <row r="91" spans="1:16" ht="18.75" customHeight="1" x14ac:dyDescent="0.3">
      <c r="A91" s="72" t="s">
        <v>12</v>
      </c>
      <c r="B91" s="75"/>
      <c r="C91" s="73"/>
      <c r="D91" s="72" t="s">
        <v>13</v>
      </c>
      <c r="E91" s="73"/>
      <c r="F91" s="124" t="s">
        <v>12</v>
      </c>
      <c r="G91" s="124"/>
      <c r="H91" s="124"/>
      <c r="I91" s="122" t="s">
        <v>13</v>
      </c>
      <c r="J91" s="123"/>
      <c r="K91" s="2"/>
      <c r="L91" s="2"/>
      <c r="M91" s="2"/>
      <c r="N91" s="2"/>
      <c r="O91" s="2"/>
    </row>
    <row r="92" spans="1:16" ht="17.25" x14ac:dyDescent="0.3">
      <c r="A92" s="67" t="s">
        <v>114</v>
      </c>
      <c r="B92" s="68"/>
      <c r="C92" s="69"/>
      <c r="D92" s="72">
        <v>0</v>
      </c>
      <c r="E92" s="73"/>
      <c r="F92" s="67" t="s">
        <v>116</v>
      </c>
      <c r="G92" s="68"/>
      <c r="H92" s="69"/>
      <c r="I92" s="119">
        <v>0</v>
      </c>
      <c r="J92" s="120"/>
      <c r="K92" s="2"/>
      <c r="L92" s="2"/>
      <c r="M92" s="2"/>
      <c r="N92" s="2"/>
      <c r="O92" s="2"/>
    </row>
    <row r="93" spans="1:16" ht="17.25" x14ac:dyDescent="0.3">
      <c r="A93" s="67" t="s">
        <v>15</v>
      </c>
      <c r="B93" s="68"/>
      <c r="C93" s="69"/>
      <c r="D93" s="72">
        <v>3000</v>
      </c>
      <c r="E93" s="73"/>
      <c r="F93" s="118" t="s">
        <v>14</v>
      </c>
      <c r="G93" s="118"/>
      <c r="H93" s="118"/>
      <c r="I93" s="119">
        <v>500</v>
      </c>
      <c r="J93" s="120"/>
      <c r="K93" s="2"/>
      <c r="L93" s="2"/>
      <c r="M93" s="2"/>
      <c r="N93" s="2"/>
      <c r="O93" s="2"/>
    </row>
    <row r="94" spans="1:16" ht="17.25" x14ac:dyDescent="0.3">
      <c r="A94" s="67" t="s">
        <v>115</v>
      </c>
      <c r="B94" s="68"/>
      <c r="C94" s="69"/>
      <c r="D94" s="72">
        <v>500</v>
      </c>
      <c r="E94" s="73"/>
      <c r="F94" s="118" t="s">
        <v>117</v>
      </c>
      <c r="G94" s="118"/>
      <c r="H94" s="118"/>
      <c r="I94" s="119">
        <f>E33*1.3</f>
        <v>0</v>
      </c>
      <c r="J94" s="120"/>
      <c r="K94" s="2"/>
      <c r="L94" s="2"/>
      <c r="M94" s="2"/>
      <c r="N94" s="2"/>
      <c r="O94" s="2"/>
    </row>
    <row r="95" spans="1:16" ht="17.25" customHeight="1" x14ac:dyDescent="0.3">
      <c r="A95" s="67"/>
      <c r="B95" s="68"/>
      <c r="C95" s="69"/>
      <c r="D95" s="72"/>
      <c r="E95" s="73"/>
      <c r="F95" s="72" t="s">
        <v>6</v>
      </c>
      <c r="G95" s="75"/>
      <c r="H95" s="73"/>
      <c r="I95" s="72">
        <f>SUM(D92:E95)+SUM(I92:J94)</f>
        <v>4000</v>
      </c>
      <c r="J95" s="73"/>
      <c r="K95" s="2"/>
      <c r="L95" s="2"/>
      <c r="M95" s="2"/>
      <c r="N95" s="2"/>
      <c r="O95" s="2"/>
    </row>
    <row r="96" spans="1:16" ht="17.25" x14ac:dyDescent="0.3">
      <c r="A96" s="3"/>
      <c r="B96" s="3"/>
      <c r="C96" s="3"/>
      <c r="D96" s="7"/>
      <c r="E96" s="7"/>
      <c r="F96" s="7"/>
      <c r="G96" s="7"/>
      <c r="H96" s="2"/>
      <c r="I96" s="2"/>
      <c r="J96" s="2"/>
      <c r="K96" s="2"/>
      <c r="L96" s="2"/>
    </row>
    <row r="97" spans="1:14" ht="18.75" x14ac:dyDescent="0.25">
      <c r="A97" s="70" t="s">
        <v>33</v>
      </c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</row>
    <row r="98" spans="1:14" ht="16.5" x14ac:dyDescent="0.25">
      <c r="A98" s="117"/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</row>
    <row r="99" spans="1:14" ht="16.5" x14ac:dyDescent="0.25">
      <c r="A99" s="3" t="s">
        <v>16</v>
      </c>
      <c r="B99" s="46" t="s">
        <v>69</v>
      </c>
      <c r="C99" s="46" t="s">
        <v>70</v>
      </c>
      <c r="D99" s="46" t="s">
        <v>71</v>
      </c>
      <c r="E99" s="46" t="s">
        <v>72</v>
      </c>
      <c r="F99" s="46" t="s">
        <v>73</v>
      </c>
      <c r="G99" s="46" t="s">
        <v>74</v>
      </c>
      <c r="H99" s="46" t="s">
        <v>75</v>
      </c>
      <c r="I99" s="46" t="s">
        <v>76</v>
      </c>
      <c r="J99" s="46" t="s">
        <v>65</v>
      </c>
      <c r="K99" s="46" t="s">
        <v>66</v>
      </c>
      <c r="L99" s="46" t="s">
        <v>67</v>
      </c>
      <c r="M99" s="46" t="s">
        <v>68</v>
      </c>
      <c r="N99" s="30"/>
    </row>
    <row r="100" spans="1:14" ht="17.25" x14ac:dyDescent="0.25">
      <c r="A100" s="3" t="s">
        <v>17</v>
      </c>
      <c r="B100" s="12">
        <v>0.5</v>
      </c>
      <c r="C100" s="12">
        <v>1.5</v>
      </c>
      <c r="D100" s="12">
        <v>1.5</v>
      </c>
      <c r="E100" s="12">
        <v>1.5</v>
      </c>
      <c r="F100" s="12">
        <v>1.5</v>
      </c>
      <c r="G100" s="12">
        <v>1.2</v>
      </c>
      <c r="H100" s="12">
        <v>1</v>
      </c>
      <c r="I100" s="12">
        <v>1</v>
      </c>
      <c r="J100" s="12">
        <v>1</v>
      </c>
      <c r="K100" s="12">
        <v>1.5</v>
      </c>
      <c r="L100" s="12">
        <v>1</v>
      </c>
      <c r="M100" s="12">
        <v>1.2</v>
      </c>
      <c r="N100" s="30"/>
    </row>
    <row r="101" spans="1:14" ht="48" customHeight="1" x14ac:dyDescent="0.25">
      <c r="A101" s="24" t="s">
        <v>18</v>
      </c>
      <c r="B101" s="24" t="s">
        <v>35</v>
      </c>
      <c r="C101" s="24" t="s">
        <v>36</v>
      </c>
      <c r="D101" s="24" t="s">
        <v>37</v>
      </c>
      <c r="E101" s="24" t="s">
        <v>44</v>
      </c>
      <c r="F101" s="24" t="s">
        <v>38</v>
      </c>
      <c r="G101" s="24" t="s">
        <v>39</v>
      </c>
      <c r="H101" s="24" t="s">
        <v>40</v>
      </c>
      <c r="I101" s="24" t="s">
        <v>41</v>
      </c>
      <c r="J101" s="24" t="s">
        <v>42</v>
      </c>
      <c r="K101" s="24" t="s">
        <v>45</v>
      </c>
      <c r="L101" s="24" t="s">
        <v>43</v>
      </c>
      <c r="M101" s="24" t="s">
        <v>63</v>
      </c>
      <c r="N101" s="24" t="s">
        <v>6</v>
      </c>
    </row>
    <row r="102" spans="1:14" x14ac:dyDescent="0.25">
      <c r="A102" s="49" t="s">
        <v>19</v>
      </c>
      <c r="B102" s="22">
        <f t="shared" ref="B102:M102" si="5">$G88*B100</f>
        <v>21875</v>
      </c>
      <c r="C102" s="22">
        <f t="shared" si="5"/>
        <v>65625</v>
      </c>
      <c r="D102" s="22">
        <f t="shared" si="5"/>
        <v>65625</v>
      </c>
      <c r="E102" s="22">
        <f t="shared" si="5"/>
        <v>65625</v>
      </c>
      <c r="F102" s="22">
        <f t="shared" si="5"/>
        <v>65625</v>
      </c>
      <c r="G102" s="22">
        <f t="shared" si="5"/>
        <v>52500</v>
      </c>
      <c r="H102" s="22">
        <f t="shared" si="5"/>
        <v>43750</v>
      </c>
      <c r="I102" s="22">
        <f t="shared" si="5"/>
        <v>43750</v>
      </c>
      <c r="J102" s="22">
        <f t="shared" si="5"/>
        <v>43750</v>
      </c>
      <c r="K102" s="22">
        <f t="shared" si="5"/>
        <v>65625</v>
      </c>
      <c r="L102" s="22">
        <f t="shared" si="5"/>
        <v>43750</v>
      </c>
      <c r="M102" s="22">
        <f t="shared" si="5"/>
        <v>52500</v>
      </c>
      <c r="N102" s="31">
        <f>SUM(B102:M102)</f>
        <v>630000</v>
      </c>
    </row>
    <row r="103" spans="1:14" x14ac:dyDescent="0.25">
      <c r="A103" s="49" t="s">
        <v>20</v>
      </c>
      <c r="B103" s="22">
        <f>SUM(B104:B116)</f>
        <v>11750</v>
      </c>
      <c r="C103" s="22">
        <f t="shared" ref="C103:M103" si="6">SUM(C104:C116)</f>
        <v>23750</v>
      </c>
      <c r="D103" s="22">
        <f t="shared" si="6"/>
        <v>23750</v>
      </c>
      <c r="E103" s="22">
        <f t="shared" si="6"/>
        <v>23750</v>
      </c>
      <c r="F103" s="22">
        <f t="shared" si="6"/>
        <v>23750</v>
      </c>
      <c r="G103" s="22">
        <f t="shared" si="6"/>
        <v>20000</v>
      </c>
      <c r="H103" s="22">
        <f t="shared" si="6"/>
        <v>17500</v>
      </c>
      <c r="I103" s="22">
        <f t="shared" si="6"/>
        <v>17500</v>
      </c>
      <c r="J103" s="22">
        <f t="shared" si="6"/>
        <v>17500</v>
      </c>
      <c r="K103" s="22">
        <f t="shared" si="6"/>
        <v>23750</v>
      </c>
      <c r="L103" s="22">
        <f t="shared" si="6"/>
        <v>17500</v>
      </c>
      <c r="M103" s="22">
        <f t="shared" si="6"/>
        <v>20000</v>
      </c>
      <c r="N103" s="31">
        <f t="shared" ref="N103:N120" si="7">SUM(B103:M103)</f>
        <v>240500</v>
      </c>
    </row>
    <row r="104" spans="1:14" x14ac:dyDescent="0.25">
      <c r="A104" s="50" t="s">
        <v>77</v>
      </c>
      <c r="B104" s="22">
        <f>$K88*B100</f>
        <v>6250</v>
      </c>
      <c r="C104" s="22">
        <f t="shared" ref="C104:M104" si="8">$K88*C100</f>
        <v>18750</v>
      </c>
      <c r="D104" s="22">
        <f t="shared" si="8"/>
        <v>18750</v>
      </c>
      <c r="E104" s="22">
        <f t="shared" si="8"/>
        <v>18750</v>
      </c>
      <c r="F104" s="22">
        <f t="shared" si="8"/>
        <v>18750</v>
      </c>
      <c r="G104" s="22">
        <f t="shared" si="8"/>
        <v>15000</v>
      </c>
      <c r="H104" s="22">
        <f t="shared" si="8"/>
        <v>12500</v>
      </c>
      <c r="I104" s="22">
        <f t="shared" si="8"/>
        <v>12500</v>
      </c>
      <c r="J104" s="22">
        <f t="shared" si="8"/>
        <v>12500</v>
      </c>
      <c r="K104" s="22">
        <f t="shared" si="8"/>
        <v>18750</v>
      </c>
      <c r="L104" s="22">
        <f t="shared" si="8"/>
        <v>12500</v>
      </c>
      <c r="M104" s="22">
        <f t="shared" si="8"/>
        <v>15000</v>
      </c>
      <c r="N104" s="31">
        <f t="shared" ref="N104" si="9">SUM(B104:M104)</f>
        <v>180000</v>
      </c>
    </row>
    <row r="105" spans="1:14" x14ac:dyDescent="0.25">
      <c r="A105" s="50" t="str">
        <f>A92</f>
        <v>Аренда помещения</v>
      </c>
      <c r="B105" s="22">
        <f>$D92</f>
        <v>0</v>
      </c>
      <c r="C105" s="22">
        <f t="shared" ref="C105:M105" si="10">$D92</f>
        <v>0</v>
      </c>
      <c r="D105" s="22">
        <f t="shared" si="10"/>
        <v>0</v>
      </c>
      <c r="E105" s="22">
        <f t="shared" si="10"/>
        <v>0</v>
      </c>
      <c r="F105" s="22">
        <f t="shared" si="10"/>
        <v>0</v>
      </c>
      <c r="G105" s="22">
        <f t="shared" si="10"/>
        <v>0</v>
      </c>
      <c r="H105" s="22">
        <f t="shared" si="10"/>
        <v>0</v>
      </c>
      <c r="I105" s="22">
        <f t="shared" si="10"/>
        <v>0</v>
      </c>
      <c r="J105" s="22">
        <f t="shared" si="10"/>
        <v>0</v>
      </c>
      <c r="K105" s="22">
        <f t="shared" si="10"/>
        <v>0</v>
      </c>
      <c r="L105" s="22">
        <f t="shared" si="10"/>
        <v>0</v>
      </c>
      <c r="M105" s="22">
        <f t="shared" si="10"/>
        <v>0</v>
      </c>
      <c r="N105" s="31">
        <f t="shared" si="7"/>
        <v>0</v>
      </c>
    </row>
    <row r="106" spans="1:14" ht="16.5" customHeight="1" x14ac:dyDescent="0.25">
      <c r="A106" s="50" t="str">
        <f>A93</f>
        <v>Транспортные расходы</v>
      </c>
      <c r="B106" s="22">
        <f t="shared" ref="B106:M108" si="11">$D93</f>
        <v>3000</v>
      </c>
      <c r="C106" s="22">
        <f t="shared" si="11"/>
        <v>3000</v>
      </c>
      <c r="D106" s="22">
        <f t="shared" si="11"/>
        <v>3000</v>
      </c>
      <c r="E106" s="22">
        <f t="shared" si="11"/>
        <v>3000</v>
      </c>
      <c r="F106" s="22">
        <f t="shared" si="11"/>
        <v>3000</v>
      </c>
      <c r="G106" s="22">
        <f t="shared" si="11"/>
        <v>3000</v>
      </c>
      <c r="H106" s="22">
        <f t="shared" si="11"/>
        <v>3000</v>
      </c>
      <c r="I106" s="22">
        <f t="shared" si="11"/>
        <v>3000</v>
      </c>
      <c r="J106" s="22">
        <f t="shared" si="11"/>
        <v>3000</v>
      </c>
      <c r="K106" s="22">
        <f t="shared" si="11"/>
        <v>3000</v>
      </c>
      <c r="L106" s="22">
        <f t="shared" si="11"/>
        <v>3000</v>
      </c>
      <c r="M106" s="22">
        <f t="shared" si="11"/>
        <v>3000</v>
      </c>
      <c r="N106" s="31">
        <f t="shared" ref="N106:N108" si="12">SUM(B106:M106)</f>
        <v>36000</v>
      </c>
    </row>
    <row r="107" spans="1:14" ht="19.5" hidden="1" customHeight="1" x14ac:dyDescent="0.25">
      <c r="A107" s="50" t="str">
        <f>A90</f>
        <v>Ежемесячные затраты:</v>
      </c>
      <c r="B107" s="22">
        <f t="shared" si="11"/>
        <v>500</v>
      </c>
      <c r="C107" s="22">
        <f t="shared" ref="C107:M107" si="13">$D90</f>
        <v>0</v>
      </c>
      <c r="D107" s="22">
        <f t="shared" si="13"/>
        <v>0</v>
      </c>
      <c r="E107" s="22">
        <f t="shared" si="13"/>
        <v>0</v>
      </c>
      <c r="F107" s="22">
        <f t="shared" si="13"/>
        <v>0</v>
      </c>
      <c r="G107" s="22">
        <f t="shared" si="13"/>
        <v>0</v>
      </c>
      <c r="H107" s="22">
        <f t="shared" si="13"/>
        <v>0</v>
      </c>
      <c r="I107" s="22">
        <f t="shared" si="13"/>
        <v>0</v>
      </c>
      <c r="J107" s="22">
        <f t="shared" si="13"/>
        <v>0</v>
      </c>
      <c r="K107" s="22">
        <f t="shared" si="13"/>
        <v>0</v>
      </c>
      <c r="L107" s="22">
        <f t="shared" si="13"/>
        <v>0</v>
      </c>
      <c r="M107" s="22">
        <f t="shared" si="13"/>
        <v>0</v>
      </c>
      <c r="N107" s="31">
        <f t="shared" si="12"/>
        <v>500</v>
      </c>
    </row>
    <row r="108" spans="1:14" ht="25.5" hidden="1" x14ac:dyDescent="0.25">
      <c r="A108" s="50" t="str">
        <f>A91</f>
        <v>Наименование</v>
      </c>
      <c r="B108" s="22">
        <f t="shared" si="11"/>
        <v>0</v>
      </c>
      <c r="C108" s="22" t="str">
        <f t="shared" ref="C108:M108" si="14">$D91</f>
        <v>Руб./мес.</v>
      </c>
      <c r="D108" s="22" t="str">
        <f t="shared" si="14"/>
        <v>Руб./мес.</v>
      </c>
      <c r="E108" s="22" t="str">
        <f t="shared" si="14"/>
        <v>Руб./мес.</v>
      </c>
      <c r="F108" s="22" t="str">
        <f t="shared" si="14"/>
        <v>Руб./мес.</v>
      </c>
      <c r="G108" s="22" t="str">
        <f t="shared" si="14"/>
        <v>Руб./мес.</v>
      </c>
      <c r="H108" s="22" t="str">
        <f t="shared" si="14"/>
        <v>Руб./мес.</v>
      </c>
      <c r="I108" s="22" t="str">
        <f t="shared" si="14"/>
        <v>Руб./мес.</v>
      </c>
      <c r="J108" s="22" t="str">
        <f t="shared" si="14"/>
        <v>Руб./мес.</v>
      </c>
      <c r="K108" s="22" t="str">
        <f t="shared" si="14"/>
        <v>Руб./мес.</v>
      </c>
      <c r="L108" s="22" t="str">
        <f t="shared" si="14"/>
        <v>Руб./мес.</v>
      </c>
      <c r="M108" s="22" t="str">
        <f t="shared" si="14"/>
        <v>Руб./мес.</v>
      </c>
      <c r="N108" s="31">
        <f t="shared" si="12"/>
        <v>0</v>
      </c>
    </row>
    <row r="109" spans="1:14" ht="15.75" customHeight="1" x14ac:dyDescent="0.25">
      <c r="A109" s="50" t="str">
        <f>A94</f>
        <v>Банковское обслуживание</v>
      </c>
      <c r="B109" s="22">
        <f>$D94</f>
        <v>500</v>
      </c>
      <c r="C109" s="22">
        <f t="shared" ref="C109:M109" si="15">$D94</f>
        <v>500</v>
      </c>
      <c r="D109" s="22">
        <f t="shared" si="15"/>
        <v>500</v>
      </c>
      <c r="E109" s="22">
        <f t="shared" si="15"/>
        <v>500</v>
      </c>
      <c r="F109" s="22">
        <f t="shared" si="15"/>
        <v>500</v>
      </c>
      <c r="G109" s="22">
        <f t="shared" si="15"/>
        <v>500</v>
      </c>
      <c r="H109" s="22">
        <f t="shared" si="15"/>
        <v>500</v>
      </c>
      <c r="I109" s="22">
        <f t="shared" si="15"/>
        <v>500</v>
      </c>
      <c r="J109" s="22">
        <f t="shared" si="15"/>
        <v>500</v>
      </c>
      <c r="K109" s="22">
        <f t="shared" si="15"/>
        <v>500</v>
      </c>
      <c r="L109" s="22">
        <f t="shared" si="15"/>
        <v>500</v>
      </c>
      <c r="M109" s="22">
        <f t="shared" si="15"/>
        <v>500</v>
      </c>
      <c r="N109" s="31">
        <f t="shared" si="7"/>
        <v>6000</v>
      </c>
    </row>
    <row r="110" spans="1:14" ht="19.5" hidden="1" customHeight="1" x14ac:dyDescent="0.25">
      <c r="A110" s="50" t="str">
        <f>A94</f>
        <v>Банковское обслуживание</v>
      </c>
      <c r="B110" s="22">
        <f t="shared" ref="B110:M110" si="16">$D94</f>
        <v>500</v>
      </c>
      <c r="C110" s="22">
        <f t="shared" si="16"/>
        <v>500</v>
      </c>
      <c r="D110" s="22">
        <f t="shared" si="16"/>
        <v>500</v>
      </c>
      <c r="E110" s="22">
        <f t="shared" si="16"/>
        <v>500</v>
      </c>
      <c r="F110" s="22">
        <f t="shared" si="16"/>
        <v>500</v>
      </c>
      <c r="G110" s="22">
        <f t="shared" si="16"/>
        <v>500</v>
      </c>
      <c r="H110" s="22">
        <f t="shared" si="16"/>
        <v>500</v>
      </c>
      <c r="I110" s="22">
        <f t="shared" si="16"/>
        <v>500</v>
      </c>
      <c r="J110" s="22">
        <f t="shared" si="16"/>
        <v>500</v>
      </c>
      <c r="K110" s="22">
        <f t="shared" si="16"/>
        <v>500</v>
      </c>
      <c r="L110" s="22">
        <f t="shared" si="16"/>
        <v>500</v>
      </c>
      <c r="M110" s="22">
        <f t="shared" si="16"/>
        <v>500</v>
      </c>
      <c r="N110" s="31">
        <f t="shared" si="7"/>
        <v>6000</v>
      </c>
    </row>
    <row r="111" spans="1:14" hidden="1" x14ac:dyDescent="0.25">
      <c r="A111" s="50">
        <f>A95</f>
        <v>0</v>
      </c>
      <c r="B111" s="22">
        <f t="shared" ref="B111:M111" si="17">$D95</f>
        <v>0</v>
      </c>
      <c r="C111" s="22">
        <f t="shared" si="17"/>
        <v>0</v>
      </c>
      <c r="D111" s="22">
        <f t="shared" si="17"/>
        <v>0</v>
      </c>
      <c r="E111" s="22">
        <f t="shared" si="17"/>
        <v>0</v>
      </c>
      <c r="F111" s="22">
        <f t="shared" si="17"/>
        <v>0</v>
      </c>
      <c r="G111" s="22">
        <f t="shared" si="17"/>
        <v>0</v>
      </c>
      <c r="H111" s="22">
        <f t="shared" si="17"/>
        <v>0</v>
      </c>
      <c r="I111" s="22">
        <f t="shared" si="17"/>
        <v>0</v>
      </c>
      <c r="J111" s="22">
        <f t="shared" si="17"/>
        <v>0</v>
      </c>
      <c r="K111" s="22">
        <f t="shared" si="17"/>
        <v>0</v>
      </c>
      <c r="L111" s="22">
        <f t="shared" si="17"/>
        <v>0</v>
      </c>
      <c r="M111" s="22">
        <f t="shared" si="17"/>
        <v>0</v>
      </c>
      <c r="N111" s="31">
        <f t="shared" si="7"/>
        <v>0</v>
      </c>
    </row>
    <row r="112" spans="1:14" ht="14.25" customHeight="1" x14ac:dyDescent="0.25">
      <c r="A112" s="50" t="str">
        <f>F92</f>
        <v>Коммунальные платежи</v>
      </c>
      <c r="B112" s="22">
        <f>$I92*B100</f>
        <v>0</v>
      </c>
      <c r="C112" s="22">
        <f t="shared" ref="C112:M112" si="18">$I92*C100</f>
        <v>0</v>
      </c>
      <c r="D112" s="22">
        <f t="shared" si="18"/>
        <v>0</v>
      </c>
      <c r="E112" s="22">
        <f t="shared" si="18"/>
        <v>0</v>
      </c>
      <c r="F112" s="22">
        <f t="shared" si="18"/>
        <v>0</v>
      </c>
      <c r="G112" s="22">
        <f t="shared" si="18"/>
        <v>0</v>
      </c>
      <c r="H112" s="22">
        <f t="shared" si="18"/>
        <v>0</v>
      </c>
      <c r="I112" s="22">
        <f t="shared" si="18"/>
        <v>0</v>
      </c>
      <c r="J112" s="22">
        <f t="shared" si="18"/>
        <v>0</v>
      </c>
      <c r="K112" s="22">
        <f t="shared" si="18"/>
        <v>0</v>
      </c>
      <c r="L112" s="22">
        <f t="shared" si="18"/>
        <v>0</v>
      </c>
      <c r="M112" s="22">
        <f t="shared" si="18"/>
        <v>0</v>
      </c>
      <c r="N112" s="31">
        <f t="shared" si="7"/>
        <v>0</v>
      </c>
    </row>
    <row r="113" spans="1:14" ht="15" customHeight="1" x14ac:dyDescent="0.25">
      <c r="A113" s="50" t="str">
        <f>F93</f>
        <v>Реклама</v>
      </c>
      <c r="B113" s="22">
        <f t="shared" ref="B113:M114" si="19">$I93</f>
        <v>500</v>
      </c>
      <c r="C113" s="22">
        <f t="shared" si="19"/>
        <v>500</v>
      </c>
      <c r="D113" s="22">
        <f t="shared" si="19"/>
        <v>500</v>
      </c>
      <c r="E113" s="22">
        <f t="shared" si="19"/>
        <v>500</v>
      </c>
      <c r="F113" s="22">
        <f t="shared" si="19"/>
        <v>500</v>
      </c>
      <c r="G113" s="22">
        <f t="shared" si="19"/>
        <v>500</v>
      </c>
      <c r="H113" s="22">
        <f t="shared" si="19"/>
        <v>500</v>
      </c>
      <c r="I113" s="22">
        <f t="shared" si="19"/>
        <v>500</v>
      </c>
      <c r="J113" s="22">
        <f t="shared" si="19"/>
        <v>500</v>
      </c>
      <c r="K113" s="22">
        <f t="shared" si="19"/>
        <v>500</v>
      </c>
      <c r="L113" s="22">
        <f t="shared" si="19"/>
        <v>500</v>
      </c>
      <c r="M113" s="22">
        <f t="shared" si="19"/>
        <v>500</v>
      </c>
      <c r="N113" s="31">
        <f t="shared" ref="N113" si="20">SUM(B113:M113)</f>
        <v>6000</v>
      </c>
    </row>
    <row r="114" spans="1:14" x14ac:dyDescent="0.25">
      <c r="A114" s="50" t="str">
        <f>F94</f>
        <v>ФОТ</v>
      </c>
      <c r="B114" s="22">
        <f t="shared" si="19"/>
        <v>0</v>
      </c>
      <c r="C114" s="22">
        <f t="shared" si="19"/>
        <v>0</v>
      </c>
      <c r="D114" s="22">
        <f t="shared" si="19"/>
        <v>0</v>
      </c>
      <c r="E114" s="22">
        <f t="shared" si="19"/>
        <v>0</v>
      </c>
      <c r="F114" s="22">
        <f t="shared" si="19"/>
        <v>0</v>
      </c>
      <c r="G114" s="22">
        <f t="shared" si="19"/>
        <v>0</v>
      </c>
      <c r="H114" s="22">
        <f t="shared" si="19"/>
        <v>0</v>
      </c>
      <c r="I114" s="22">
        <f t="shared" si="19"/>
        <v>0</v>
      </c>
      <c r="J114" s="22">
        <f t="shared" si="19"/>
        <v>0</v>
      </c>
      <c r="K114" s="22">
        <f t="shared" si="19"/>
        <v>0</v>
      </c>
      <c r="L114" s="22">
        <f t="shared" si="19"/>
        <v>0</v>
      </c>
      <c r="M114" s="22">
        <f t="shared" si="19"/>
        <v>0</v>
      </c>
      <c r="N114" s="31">
        <f t="shared" si="7"/>
        <v>0</v>
      </c>
    </row>
    <row r="115" spans="1:14" hidden="1" x14ac:dyDescent="0.25">
      <c r="A115" s="50" t="str">
        <f>F93</f>
        <v>Реклама</v>
      </c>
      <c r="B115" s="22">
        <f t="shared" ref="B115:M115" si="21">$I93</f>
        <v>500</v>
      </c>
      <c r="C115" s="22">
        <f t="shared" si="21"/>
        <v>500</v>
      </c>
      <c r="D115" s="22">
        <f t="shared" si="21"/>
        <v>500</v>
      </c>
      <c r="E115" s="22">
        <f t="shared" si="21"/>
        <v>500</v>
      </c>
      <c r="F115" s="22">
        <f t="shared" si="21"/>
        <v>500</v>
      </c>
      <c r="G115" s="22">
        <f t="shared" si="21"/>
        <v>500</v>
      </c>
      <c r="H115" s="22">
        <f t="shared" si="21"/>
        <v>500</v>
      </c>
      <c r="I115" s="22">
        <f t="shared" si="21"/>
        <v>500</v>
      </c>
      <c r="J115" s="22">
        <f t="shared" si="21"/>
        <v>500</v>
      </c>
      <c r="K115" s="22">
        <f t="shared" si="21"/>
        <v>500</v>
      </c>
      <c r="L115" s="22">
        <f t="shared" si="21"/>
        <v>500</v>
      </c>
      <c r="M115" s="22">
        <f t="shared" si="21"/>
        <v>500</v>
      </c>
      <c r="N115" s="31">
        <f t="shared" si="7"/>
        <v>6000</v>
      </c>
    </row>
    <row r="116" spans="1:14" hidden="1" x14ac:dyDescent="0.25">
      <c r="A116" s="50" t="str">
        <f>F94</f>
        <v>ФОТ</v>
      </c>
      <c r="B116" s="22">
        <f t="shared" ref="B116:M116" si="22">$I94</f>
        <v>0</v>
      </c>
      <c r="C116" s="22">
        <f t="shared" si="22"/>
        <v>0</v>
      </c>
      <c r="D116" s="22">
        <f t="shared" si="22"/>
        <v>0</v>
      </c>
      <c r="E116" s="22">
        <f t="shared" si="22"/>
        <v>0</v>
      </c>
      <c r="F116" s="22">
        <f t="shared" si="22"/>
        <v>0</v>
      </c>
      <c r="G116" s="22">
        <f t="shared" si="22"/>
        <v>0</v>
      </c>
      <c r="H116" s="22">
        <f t="shared" si="22"/>
        <v>0</v>
      </c>
      <c r="I116" s="22">
        <f t="shared" si="22"/>
        <v>0</v>
      </c>
      <c r="J116" s="22">
        <f t="shared" si="22"/>
        <v>0</v>
      </c>
      <c r="K116" s="22">
        <f t="shared" si="22"/>
        <v>0</v>
      </c>
      <c r="L116" s="22">
        <f t="shared" si="22"/>
        <v>0</v>
      </c>
      <c r="M116" s="22">
        <f t="shared" si="22"/>
        <v>0</v>
      </c>
      <c r="N116" s="31">
        <f t="shared" si="7"/>
        <v>0</v>
      </c>
    </row>
    <row r="117" spans="1:14" x14ac:dyDescent="0.25">
      <c r="A117" s="49" t="s">
        <v>21</v>
      </c>
      <c r="B117" s="22">
        <f t="shared" ref="B117:M117" si="23">SUM(B118:B119)</f>
        <v>875</v>
      </c>
      <c r="C117" s="22">
        <f t="shared" si="23"/>
        <v>2625</v>
      </c>
      <c r="D117" s="22">
        <f t="shared" si="23"/>
        <v>2625</v>
      </c>
      <c r="E117" s="22">
        <f t="shared" si="23"/>
        <v>2625</v>
      </c>
      <c r="F117" s="22">
        <f t="shared" si="23"/>
        <v>2625</v>
      </c>
      <c r="G117" s="22">
        <f t="shared" si="23"/>
        <v>2100</v>
      </c>
      <c r="H117" s="22">
        <f t="shared" si="23"/>
        <v>1750</v>
      </c>
      <c r="I117" s="22">
        <f t="shared" si="23"/>
        <v>1750</v>
      </c>
      <c r="J117" s="22">
        <f t="shared" si="23"/>
        <v>1750</v>
      </c>
      <c r="K117" s="22">
        <f t="shared" si="23"/>
        <v>2625</v>
      </c>
      <c r="L117" s="22">
        <f t="shared" si="23"/>
        <v>1750</v>
      </c>
      <c r="M117" s="22">
        <f t="shared" si="23"/>
        <v>2100</v>
      </c>
      <c r="N117" s="31">
        <f t="shared" si="7"/>
        <v>25200</v>
      </c>
    </row>
    <row r="118" spans="1:14" x14ac:dyDescent="0.25">
      <c r="A118" s="50" t="s">
        <v>64</v>
      </c>
      <c r="B118" s="22">
        <f t="shared" ref="B118:M118" si="24">B102*0.04</f>
        <v>875</v>
      </c>
      <c r="C118" s="22">
        <f t="shared" si="24"/>
        <v>2625</v>
      </c>
      <c r="D118" s="22">
        <f t="shared" si="24"/>
        <v>2625</v>
      </c>
      <c r="E118" s="22">
        <f t="shared" si="24"/>
        <v>2625</v>
      </c>
      <c r="F118" s="22">
        <f t="shared" si="24"/>
        <v>2625</v>
      </c>
      <c r="G118" s="22">
        <f t="shared" si="24"/>
        <v>2100</v>
      </c>
      <c r="H118" s="22">
        <f t="shared" si="24"/>
        <v>1750</v>
      </c>
      <c r="I118" s="22">
        <f t="shared" si="24"/>
        <v>1750</v>
      </c>
      <c r="J118" s="22">
        <f t="shared" si="24"/>
        <v>1750</v>
      </c>
      <c r="K118" s="22">
        <f t="shared" si="24"/>
        <v>2625</v>
      </c>
      <c r="L118" s="22">
        <f t="shared" si="24"/>
        <v>1750</v>
      </c>
      <c r="M118" s="22">
        <f t="shared" si="24"/>
        <v>2100</v>
      </c>
      <c r="N118" s="31">
        <f t="shared" si="7"/>
        <v>25200</v>
      </c>
    </row>
    <row r="119" spans="1:14" hidden="1" x14ac:dyDescent="0.25">
      <c r="A119" s="50" t="s">
        <v>48</v>
      </c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31"/>
      <c r="N119" s="31">
        <f t="shared" si="7"/>
        <v>0</v>
      </c>
    </row>
    <row r="120" spans="1:14" x14ac:dyDescent="0.25">
      <c r="A120" s="49" t="s">
        <v>22</v>
      </c>
      <c r="B120" s="22">
        <f t="shared" ref="B120:M120" si="25">B102-B103-B117</f>
        <v>9250</v>
      </c>
      <c r="C120" s="22">
        <f t="shared" si="25"/>
        <v>39250</v>
      </c>
      <c r="D120" s="22">
        <f t="shared" si="25"/>
        <v>39250</v>
      </c>
      <c r="E120" s="22">
        <f t="shared" si="25"/>
        <v>39250</v>
      </c>
      <c r="F120" s="22">
        <f t="shared" si="25"/>
        <v>39250</v>
      </c>
      <c r="G120" s="22">
        <f t="shared" si="25"/>
        <v>30400</v>
      </c>
      <c r="H120" s="22">
        <f t="shared" si="25"/>
        <v>24500</v>
      </c>
      <c r="I120" s="22">
        <f t="shared" si="25"/>
        <v>24500</v>
      </c>
      <c r="J120" s="22">
        <f t="shared" si="25"/>
        <v>24500</v>
      </c>
      <c r="K120" s="22">
        <f t="shared" si="25"/>
        <v>39250</v>
      </c>
      <c r="L120" s="22">
        <f t="shared" si="25"/>
        <v>24500</v>
      </c>
      <c r="M120" s="22">
        <f t="shared" si="25"/>
        <v>30400</v>
      </c>
      <c r="N120" s="31">
        <f t="shared" si="7"/>
        <v>364300</v>
      </c>
    </row>
    <row r="121" spans="1:14" ht="29.25" customHeight="1" x14ac:dyDescent="0.25">
      <c r="A121" s="51">
        <f>-E52</f>
        <v>-352031</v>
      </c>
      <c r="B121" s="23">
        <f>A121+B120</f>
        <v>-342781</v>
      </c>
      <c r="C121" s="23">
        <f t="shared" ref="C121:M121" si="26">B121+C120</f>
        <v>-303531</v>
      </c>
      <c r="D121" s="23">
        <f t="shared" si="26"/>
        <v>-264281</v>
      </c>
      <c r="E121" s="23">
        <f t="shared" si="26"/>
        <v>-225031</v>
      </c>
      <c r="F121" s="23">
        <f t="shared" si="26"/>
        <v>-185781</v>
      </c>
      <c r="G121" s="23">
        <f t="shared" si="26"/>
        <v>-155381</v>
      </c>
      <c r="H121" s="23">
        <f t="shared" si="26"/>
        <v>-130881</v>
      </c>
      <c r="I121" s="23">
        <f t="shared" si="26"/>
        <v>-106381</v>
      </c>
      <c r="J121" s="23">
        <f t="shared" si="26"/>
        <v>-81881</v>
      </c>
      <c r="K121" s="23">
        <f t="shared" si="26"/>
        <v>-42631</v>
      </c>
      <c r="L121" s="23">
        <f t="shared" si="26"/>
        <v>-18131</v>
      </c>
      <c r="M121" s="23">
        <f t="shared" si="26"/>
        <v>12269</v>
      </c>
      <c r="N121" s="31"/>
    </row>
    <row r="123" spans="1:14" ht="16.5" x14ac:dyDescent="0.25">
      <c r="A123" s="13" t="s">
        <v>23</v>
      </c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4"/>
      <c r="N123" s="14"/>
    </row>
    <row r="124" spans="1:14" ht="31.5" customHeight="1" x14ac:dyDescent="0.25">
      <c r="A124" s="22" t="s">
        <v>24</v>
      </c>
      <c r="B124" s="111" t="s">
        <v>34</v>
      </c>
      <c r="C124" s="112"/>
      <c r="D124" s="76" t="s">
        <v>25</v>
      </c>
      <c r="E124" s="76"/>
      <c r="F124" s="32"/>
      <c r="G124" s="76" t="s">
        <v>57</v>
      </c>
      <c r="H124" s="76"/>
      <c r="I124" s="76"/>
      <c r="J124" s="76"/>
      <c r="K124" s="76"/>
      <c r="L124" s="33" t="s">
        <v>58</v>
      </c>
      <c r="M124" s="76" t="s">
        <v>60</v>
      </c>
      <c r="N124" s="76"/>
    </row>
    <row r="125" spans="1:14" ht="18" customHeight="1" x14ac:dyDescent="0.25">
      <c r="A125" s="34" t="s">
        <v>26</v>
      </c>
      <c r="B125" s="113">
        <f>D125/12</f>
        <v>52500</v>
      </c>
      <c r="C125" s="114"/>
      <c r="D125" s="103">
        <f>N102</f>
        <v>630000</v>
      </c>
      <c r="E125" s="104"/>
      <c r="F125" s="32"/>
      <c r="G125" s="121" t="s">
        <v>49</v>
      </c>
      <c r="H125" s="121"/>
      <c r="I125" s="121"/>
      <c r="J125" s="121"/>
      <c r="K125" s="121"/>
      <c r="L125" s="22" t="s">
        <v>54</v>
      </c>
      <c r="M125" s="76">
        <f>E52</f>
        <v>352031</v>
      </c>
      <c r="N125" s="76"/>
    </row>
    <row r="126" spans="1:14" x14ac:dyDescent="0.25">
      <c r="A126" s="34" t="s">
        <v>27</v>
      </c>
      <c r="B126" s="113">
        <f>D126/12</f>
        <v>15000</v>
      </c>
      <c r="C126" s="114"/>
      <c r="D126" s="103">
        <f>N104</f>
        <v>180000</v>
      </c>
      <c r="E126" s="104"/>
      <c r="F126" s="32"/>
      <c r="G126" s="77" t="s">
        <v>50</v>
      </c>
      <c r="H126" s="77"/>
      <c r="I126" s="77"/>
      <c r="J126" s="77"/>
      <c r="K126" s="77"/>
      <c r="L126" s="22" t="s">
        <v>54</v>
      </c>
      <c r="M126" s="78">
        <f>B125</f>
        <v>52500</v>
      </c>
      <c r="N126" s="78"/>
    </row>
    <row r="127" spans="1:14" x14ac:dyDescent="0.25">
      <c r="A127" s="34" t="s">
        <v>28</v>
      </c>
      <c r="B127" s="113">
        <f t="shared" ref="B127:B129" si="27">D127/12</f>
        <v>5041.666666666667</v>
      </c>
      <c r="C127" s="114"/>
      <c r="D127" s="103">
        <f>N103-N104</f>
        <v>60500</v>
      </c>
      <c r="E127" s="104"/>
      <c r="F127" s="32"/>
      <c r="G127" s="77" t="s">
        <v>51</v>
      </c>
      <c r="H127" s="77"/>
      <c r="I127" s="77"/>
      <c r="J127" s="77"/>
      <c r="K127" s="77"/>
      <c r="L127" s="22" t="s">
        <v>54</v>
      </c>
      <c r="M127" s="78">
        <f>B126</f>
        <v>15000</v>
      </c>
      <c r="N127" s="78"/>
    </row>
    <row r="128" spans="1:14" ht="26.25" customHeight="1" x14ac:dyDescent="0.25">
      <c r="A128" s="34" t="s">
        <v>29</v>
      </c>
      <c r="B128" s="113">
        <f t="shared" si="27"/>
        <v>2100</v>
      </c>
      <c r="C128" s="114"/>
      <c r="D128" s="103">
        <f>N117</f>
        <v>25200</v>
      </c>
      <c r="E128" s="104"/>
      <c r="F128" s="32"/>
      <c r="G128" s="77" t="s">
        <v>59</v>
      </c>
      <c r="H128" s="77"/>
      <c r="I128" s="77"/>
      <c r="J128" s="77"/>
      <c r="K128" s="77"/>
      <c r="L128" s="22" t="s">
        <v>54</v>
      </c>
      <c r="M128" s="78">
        <f>B129</f>
        <v>30358.333333333332</v>
      </c>
      <c r="N128" s="78"/>
    </row>
    <row r="129" spans="1:14" ht="26.25" customHeight="1" x14ac:dyDescent="0.25">
      <c r="A129" s="34" t="s">
        <v>30</v>
      </c>
      <c r="B129" s="113">
        <f t="shared" si="27"/>
        <v>30358.333333333332</v>
      </c>
      <c r="C129" s="114"/>
      <c r="D129" s="103">
        <f>D125-D126-D127-D128</f>
        <v>364300</v>
      </c>
      <c r="E129" s="104"/>
      <c r="F129" s="32"/>
      <c r="G129" s="77" t="s">
        <v>52</v>
      </c>
      <c r="H129" s="77"/>
      <c r="I129" s="77"/>
      <c r="J129" s="77"/>
      <c r="K129" s="77"/>
      <c r="L129" s="22" t="s">
        <v>55</v>
      </c>
      <c r="M129" s="79">
        <v>10</v>
      </c>
      <c r="N129" s="80"/>
    </row>
    <row r="130" spans="1:14" x14ac:dyDescent="0.25">
      <c r="A130" s="36"/>
      <c r="B130" s="37"/>
      <c r="C130" s="37"/>
      <c r="D130" s="32"/>
      <c r="E130" s="32"/>
      <c r="F130" s="32"/>
      <c r="G130" s="35" t="s">
        <v>53</v>
      </c>
      <c r="H130" s="38"/>
      <c r="I130" s="39"/>
      <c r="J130" s="39"/>
      <c r="K130" s="40"/>
      <c r="L130" s="22" t="s">
        <v>56</v>
      </c>
      <c r="M130" s="74">
        <f>M128/M126</f>
        <v>0.57825396825396824</v>
      </c>
      <c r="N130" s="74"/>
    </row>
    <row r="131" spans="1:14" ht="17.25" x14ac:dyDescent="0.3">
      <c r="A131" s="5"/>
      <c r="B131" s="6"/>
      <c r="C131" s="6"/>
      <c r="D131" s="2"/>
      <c r="E131" s="2"/>
      <c r="F131" s="2"/>
      <c r="G131" s="8"/>
      <c r="H131" s="9"/>
      <c r="I131" s="9"/>
      <c r="J131" s="9"/>
      <c r="K131" s="9"/>
      <c r="L131" s="10"/>
      <c r="M131" s="11"/>
      <c r="N131" s="11"/>
    </row>
    <row r="132" spans="1:14" ht="17.25" x14ac:dyDescent="0.3">
      <c r="A132" s="57" t="s">
        <v>119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4" ht="17.25" x14ac:dyDescent="0.3">
      <c r="A133" s="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4" ht="17.25" x14ac:dyDescent="0.3">
      <c r="A134" s="44" t="s">
        <v>120</v>
      </c>
      <c r="B134" s="101" t="s">
        <v>3</v>
      </c>
      <c r="C134" s="102"/>
      <c r="D134" s="102" t="s">
        <v>121</v>
      </c>
      <c r="E134" s="102"/>
      <c r="F134" s="2"/>
      <c r="G134" s="2"/>
      <c r="H134" s="2"/>
      <c r="I134" s="2"/>
      <c r="J134" s="2"/>
      <c r="K134" s="2"/>
      <c r="L134" s="2"/>
    </row>
    <row r="135" spans="1:14" ht="17.25" x14ac:dyDescent="0.3">
      <c r="A135" s="52" t="s">
        <v>122</v>
      </c>
      <c r="B135" s="102">
        <v>350000</v>
      </c>
      <c r="C135" s="102"/>
      <c r="D135" s="115">
        <f>(B135/E52)*100</f>
        <v>99.423062173501762</v>
      </c>
      <c r="E135" s="115"/>
      <c r="F135" s="2"/>
      <c r="G135" s="2"/>
      <c r="H135" s="2"/>
      <c r="I135" s="2"/>
      <c r="J135" s="2"/>
      <c r="K135" s="2"/>
      <c r="L135" s="2"/>
    </row>
    <row r="136" spans="1:14" ht="17.25" x14ac:dyDescent="0.3">
      <c r="A136" s="53" t="s">
        <v>123</v>
      </c>
      <c r="B136" s="102">
        <f>E52-350000</f>
        <v>2031</v>
      </c>
      <c r="C136" s="102"/>
      <c r="D136" s="115">
        <f>(B136/E52)*100</f>
        <v>0.57693782649823455</v>
      </c>
      <c r="E136" s="115"/>
      <c r="F136" s="2"/>
      <c r="G136" s="2"/>
      <c r="H136" s="2"/>
      <c r="I136" s="2"/>
      <c r="J136" s="2"/>
      <c r="K136" s="2"/>
      <c r="L136" s="2"/>
    </row>
    <row r="137" spans="1:14" ht="17.25" x14ac:dyDescent="0.3">
      <c r="A137" s="53" t="s">
        <v>124</v>
      </c>
      <c r="B137" s="102"/>
      <c r="C137" s="102"/>
      <c r="D137" s="115"/>
      <c r="E137" s="115"/>
      <c r="F137" s="2"/>
      <c r="G137" s="2"/>
      <c r="H137" s="2"/>
      <c r="I137" s="2"/>
      <c r="J137" s="2"/>
      <c r="K137" s="2"/>
      <c r="L137" s="2"/>
    </row>
    <row r="138" spans="1:14" ht="17.25" x14ac:dyDescent="0.3">
      <c r="A138" s="54" t="s">
        <v>6</v>
      </c>
      <c r="B138" s="102">
        <f>SUM(B135:C137)</f>
        <v>352031</v>
      </c>
      <c r="C138" s="102"/>
      <c r="D138" s="102">
        <f>SUM(D135:E137)</f>
        <v>100</v>
      </c>
      <c r="E138" s="102"/>
      <c r="F138" s="2"/>
      <c r="G138" s="2"/>
      <c r="H138" s="2"/>
      <c r="I138" s="2"/>
      <c r="J138" s="2"/>
      <c r="K138" s="2"/>
      <c r="L138" s="2"/>
    </row>
    <row r="139" spans="1:14" ht="17.25" x14ac:dyDescent="0.3">
      <c r="A139" s="2"/>
      <c r="B139" s="116"/>
      <c r="C139" s="116"/>
      <c r="D139" s="116"/>
      <c r="E139" s="116"/>
      <c r="F139" s="2"/>
      <c r="G139" s="2"/>
      <c r="H139" s="2"/>
      <c r="I139" s="2"/>
      <c r="J139" s="2"/>
      <c r="K139" s="2"/>
      <c r="L139" s="2"/>
    </row>
    <row r="140" spans="1:14" ht="15.75" customHeight="1" x14ac:dyDescent="0.25">
      <c r="A140" s="105" t="s">
        <v>125</v>
      </c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</row>
    <row r="141" spans="1:14" ht="15.75" customHeight="1" x14ac:dyDescent="0.25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</row>
    <row r="142" spans="1:14" ht="17.25" x14ac:dyDescent="0.3">
      <c r="A142" s="102" t="s">
        <v>126</v>
      </c>
      <c r="B142" s="102"/>
      <c r="C142" s="102"/>
      <c r="D142" s="102" t="s">
        <v>127</v>
      </c>
      <c r="E142" s="102"/>
      <c r="F142" s="102"/>
      <c r="G142" s="102"/>
      <c r="H142" s="102"/>
      <c r="I142" s="2"/>
      <c r="J142" s="2"/>
      <c r="K142" s="2"/>
      <c r="L142" s="2"/>
    </row>
    <row r="143" spans="1:14" ht="51.75" customHeight="1" x14ac:dyDescent="0.3">
      <c r="A143" s="155" t="s">
        <v>148</v>
      </c>
      <c r="B143" s="155"/>
      <c r="C143" s="155"/>
      <c r="D143" s="155" t="s">
        <v>150</v>
      </c>
      <c r="E143" s="155"/>
      <c r="F143" s="155"/>
      <c r="G143" s="155"/>
      <c r="H143" s="155"/>
      <c r="I143" s="2"/>
      <c r="J143" s="2"/>
      <c r="K143" s="2"/>
      <c r="L143" s="2"/>
    </row>
    <row r="144" spans="1:14" ht="51" customHeight="1" x14ac:dyDescent="0.3">
      <c r="A144" s="155" t="s">
        <v>149</v>
      </c>
      <c r="B144" s="155"/>
      <c r="C144" s="155"/>
      <c r="D144" s="155" t="s">
        <v>151</v>
      </c>
      <c r="E144" s="155"/>
      <c r="F144" s="155"/>
      <c r="G144" s="155"/>
      <c r="H144" s="155"/>
      <c r="I144" s="2"/>
      <c r="J144" s="2"/>
      <c r="K144" s="2"/>
      <c r="L144" s="2"/>
    </row>
    <row r="145" spans="1:12" ht="17.2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ht="17.2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ht="17.2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ht="17.25" x14ac:dyDescent="0.3">
      <c r="A148" s="64"/>
      <c r="B148" s="64"/>
      <c r="C148" s="20"/>
      <c r="D148" s="20"/>
      <c r="E148" s="20"/>
      <c r="F148" s="20"/>
      <c r="G148" s="20"/>
      <c r="H148" s="20"/>
      <c r="I148" s="20"/>
      <c r="J148" s="20"/>
      <c r="K148" s="2"/>
      <c r="L148" s="2"/>
    </row>
    <row r="149" spans="1:12" ht="17.25" x14ac:dyDescent="0.3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2"/>
      <c r="L149" s="2"/>
    </row>
    <row r="150" spans="1:12" ht="17.25" x14ac:dyDescent="0.3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2"/>
      <c r="L150" s="2"/>
    </row>
    <row r="151" spans="1:12" ht="17.2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ht="17.25" x14ac:dyDescent="0.3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2"/>
      <c r="L152" s="2"/>
    </row>
    <row r="153" spans="1:12" ht="17.25" x14ac:dyDescent="0.3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2"/>
      <c r="L153" s="2"/>
    </row>
    <row r="154" spans="1:12" ht="15.75" x14ac:dyDescent="0.25">
      <c r="A154" s="71"/>
      <c r="B154" s="71"/>
      <c r="C154" s="71"/>
      <c r="D154" s="71"/>
      <c r="E154" s="71"/>
      <c r="F154" s="71"/>
      <c r="G154" s="71"/>
      <c r="H154" s="71"/>
      <c r="I154" s="71"/>
      <c r="J154" s="71"/>
    </row>
    <row r="155" spans="1:12" ht="15.75" x14ac:dyDescent="0.25">
      <c r="A155" s="71"/>
      <c r="B155" s="71"/>
      <c r="C155" s="71"/>
      <c r="D155" s="71"/>
      <c r="E155" s="71"/>
      <c r="F155" s="71"/>
      <c r="G155" s="71"/>
      <c r="H155" s="71"/>
      <c r="I155" s="71"/>
      <c r="J155" s="71"/>
    </row>
    <row r="157" spans="1:12" x14ac:dyDescent="0.25">
      <c r="A157" s="63"/>
      <c r="B157" s="64"/>
      <c r="C157" s="64"/>
      <c r="D157" s="64"/>
      <c r="E157" s="64"/>
      <c r="F157" s="64"/>
      <c r="G157" s="64"/>
      <c r="H157" s="64"/>
      <c r="I157" s="64"/>
      <c r="J157" s="64"/>
    </row>
    <row r="158" spans="1:12" ht="15" customHeight="1" x14ac:dyDescent="0.25">
      <c r="A158" s="64"/>
      <c r="B158" s="64"/>
      <c r="C158" s="64"/>
      <c r="D158" s="64"/>
      <c r="E158" s="64"/>
      <c r="F158" s="64"/>
      <c r="G158" s="64"/>
      <c r="H158" s="64"/>
      <c r="I158" s="64"/>
      <c r="J158" s="64"/>
    </row>
    <row r="159" spans="1:12" x14ac:dyDescent="0.25">
      <c r="A159" s="64"/>
      <c r="B159" s="64"/>
      <c r="C159" s="64"/>
      <c r="D159" s="64"/>
      <c r="E159" s="64"/>
      <c r="F159" s="64"/>
      <c r="G159" s="64"/>
      <c r="H159" s="64"/>
      <c r="I159" s="64"/>
      <c r="J159" s="64"/>
    </row>
    <row r="160" spans="1:12" x14ac:dyDescent="0.25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5"/>
      <c r="L160" s="65"/>
    </row>
    <row r="161" spans="1:14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</row>
    <row r="162" spans="1:14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</row>
    <row r="163" spans="1:14" x14ac:dyDescent="0.25">
      <c r="J163" s="66"/>
      <c r="K163" s="66"/>
      <c r="L163" s="66"/>
      <c r="M163" s="66"/>
      <c r="N163" s="66"/>
    </row>
  </sheetData>
  <mergeCells count="216">
    <mergeCell ref="A143:C143"/>
    <mergeCell ref="A144:C144"/>
    <mergeCell ref="D143:H143"/>
    <mergeCell ref="D144:H144"/>
    <mergeCell ref="A8:D8"/>
    <mergeCell ref="A9:L9"/>
    <mergeCell ref="A10:L10"/>
    <mergeCell ref="A70:L70"/>
    <mergeCell ref="A67:F67"/>
    <mergeCell ref="A68:L68"/>
    <mergeCell ref="A72:F72"/>
    <mergeCell ref="A76:F76"/>
    <mergeCell ref="A74:F74"/>
    <mergeCell ref="A75:L75"/>
    <mergeCell ref="A60:F60"/>
    <mergeCell ref="A62:L62"/>
    <mergeCell ref="A63:F63"/>
    <mergeCell ref="A64:L64"/>
    <mergeCell ref="A65:F65"/>
    <mergeCell ref="A66:L66"/>
    <mergeCell ref="A45:B45"/>
    <mergeCell ref="A56:A57"/>
    <mergeCell ref="G56:G57"/>
    <mergeCell ref="H56:J56"/>
    <mergeCell ref="A19:L19"/>
    <mergeCell ref="A20:L20"/>
    <mergeCell ref="A25:L25"/>
    <mergeCell ref="A24:L24"/>
    <mergeCell ref="A26:L26"/>
    <mergeCell ref="C30:D30"/>
    <mergeCell ref="C31:D31"/>
    <mergeCell ref="B56:F57"/>
    <mergeCell ref="B58:F58"/>
    <mergeCell ref="A53:L53"/>
    <mergeCell ref="E52:G52"/>
    <mergeCell ref="H52:L52"/>
    <mergeCell ref="E30:F30"/>
    <mergeCell ref="E31:F31"/>
    <mergeCell ref="E32:F32"/>
    <mergeCell ref="E33:F33"/>
    <mergeCell ref="E50:G50"/>
    <mergeCell ref="H50:L50"/>
    <mergeCell ref="A51:B51"/>
    <mergeCell ref="E51:G51"/>
    <mergeCell ref="H51:L51"/>
    <mergeCell ref="A47:B47"/>
    <mergeCell ref="E47:G47"/>
    <mergeCell ref="H47:L47"/>
    <mergeCell ref="I91:J91"/>
    <mergeCell ref="F91:H91"/>
    <mergeCell ref="I87:J87"/>
    <mergeCell ref="A87:C87"/>
    <mergeCell ref="A88:C88"/>
    <mergeCell ref="K81:L81"/>
    <mergeCell ref="A82:C82"/>
    <mergeCell ref="H49:L49"/>
    <mergeCell ref="A50:B50"/>
    <mergeCell ref="B59:F59"/>
    <mergeCell ref="A69:F69"/>
    <mergeCell ref="A49:B49"/>
    <mergeCell ref="E49:G49"/>
    <mergeCell ref="A35:L35"/>
    <mergeCell ref="A37:L37"/>
    <mergeCell ref="A39:L39"/>
    <mergeCell ref="A40:C40"/>
    <mergeCell ref="A42:L42"/>
    <mergeCell ref="A43:B43"/>
    <mergeCell ref="E43:G43"/>
    <mergeCell ref="H43:L43"/>
    <mergeCell ref="A52:B52"/>
    <mergeCell ref="A44:B44"/>
    <mergeCell ref="E44:G44"/>
    <mergeCell ref="H44:L44"/>
    <mergeCell ref="A48:B48"/>
    <mergeCell ref="E48:G48"/>
    <mergeCell ref="H48:L48"/>
    <mergeCell ref="A98:L98"/>
    <mergeCell ref="F94:H94"/>
    <mergeCell ref="I92:J92"/>
    <mergeCell ref="I93:J93"/>
    <mergeCell ref="F92:H92"/>
    <mergeCell ref="F93:H93"/>
    <mergeCell ref="G125:K125"/>
    <mergeCell ref="G126:K126"/>
    <mergeCell ref="G127:K127"/>
    <mergeCell ref="I94:J94"/>
    <mergeCell ref="A149:J150"/>
    <mergeCell ref="D128:E128"/>
    <mergeCell ref="D129:E129"/>
    <mergeCell ref="D124:E124"/>
    <mergeCell ref="B124:C124"/>
    <mergeCell ref="B125:C125"/>
    <mergeCell ref="B126:C126"/>
    <mergeCell ref="B127:C127"/>
    <mergeCell ref="B128:C128"/>
    <mergeCell ref="B129:C129"/>
    <mergeCell ref="D125:E125"/>
    <mergeCell ref="D126:E126"/>
    <mergeCell ref="A148:B148"/>
    <mergeCell ref="D134:E134"/>
    <mergeCell ref="D135:E135"/>
    <mergeCell ref="D136:E136"/>
    <mergeCell ref="D137:E137"/>
    <mergeCell ref="B138:C138"/>
    <mergeCell ref="D138:E138"/>
    <mergeCell ref="B139:C139"/>
    <mergeCell ref="D139:E139"/>
    <mergeCell ref="A142:C142"/>
    <mergeCell ref="A140:L140"/>
    <mergeCell ref="D142:H142"/>
    <mergeCell ref="B134:C134"/>
    <mergeCell ref="B135:C135"/>
    <mergeCell ref="B136:C136"/>
    <mergeCell ref="B137:C137"/>
    <mergeCell ref="D127:E127"/>
    <mergeCell ref="A2:L2"/>
    <mergeCell ref="A71:L71"/>
    <mergeCell ref="A73:L73"/>
    <mergeCell ref="A18:L18"/>
    <mergeCell ref="A22:L22"/>
    <mergeCell ref="A23:L23"/>
    <mergeCell ref="A4:L4"/>
    <mergeCell ref="A5:L5"/>
    <mergeCell ref="A6:L6"/>
    <mergeCell ref="A7:L7"/>
    <mergeCell ref="A28:L28"/>
    <mergeCell ref="A29:L29"/>
    <mergeCell ref="A27:L27"/>
    <mergeCell ref="A21:L21"/>
    <mergeCell ref="A17:L17"/>
    <mergeCell ref="A11:L11"/>
    <mergeCell ref="A12:L12"/>
    <mergeCell ref="A13:L13"/>
    <mergeCell ref="A14:L14"/>
    <mergeCell ref="A15:L15"/>
    <mergeCell ref="K80:L80"/>
    <mergeCell ref="G77:H78"/>
    <mergeCell ref="A77:C78"/>
    <mergeCell ref="D77:D78"/>
    <mergeCell ref="E77:E78"/>
    <mergeCell ref="F77:F78"/>
    <mergeCell ref="I77:J78"/>
    <mergeCell ref="G79:H79"/>
    <mergeCell ref="G80:H80"/>
    <mergeCell ref="I80:J80"/>
    <mergeCell ref="A16:L16"/>
    <mergeCell ref="I79:J79"/>
    <mergeCell ref="K79:L79"/>
    <mergeCell ref="A79:C79"/>
    <mergeCell ref="K77:L78"/>
    <mergeCell ref="A80:C80"/>
    <mergeCell ref="C33:D33"/>
    <mergeCell ref="C32:D32"/>
    <mergeCell ref="E45:G45"/>
    <mergeCell ref="H45:L45"/>
    <mergeCell ref="A46:B46"/>
    <mergeCell ref="E46:G46"/>
    <mergeCell ref="H46:L46"/>
    <mergeCell ref="G82:H82"/>
    <mergeCell ref="I82:J82"/>
    <mergeCell ref="K82:L82"/>
    <mergeCell ref="I88:J88"/>
    <mergeCell ref="K86:L86"/>
    <mergeCell ref="K87:L87"/>
    <mergeCell ref="K88:L88"/>
    <mergeCell ref="A81:C81"/>
    <mergeCell ref="G81:H81"/>
    <mergeCell ref="I81:J81"/>
    <mergeCell ref="M127:N127"/>
    <mergeCell ref="M128:N128"/>
    <mergeCell ref="M129:N129"/>
    <mergeCell ref="A155:J155"/>
    <mergeCell ref="K83:L83"/>
    <mergeCell ref="K84:L84"/>
    <mergeCell ref="K85:L85"/>
    <mergeCell ref="I83:J83"/>
    <mergeCell ref="I84:J84"/>
    <mergeCell ref="I85:J85"/>
    <mergeCell ref="A91:C91"/>
    <mergeCell ref="D91:E91"/>
    <mergeCell ref="G88:H88"/>
    <mergeCell ref="A90:L90"/>
    <mergeCell ref="I86:J86"/>
    <mergeCell ref="G83:H83"/>
    <mergeCell ref="G84:H84"/>
    <mergeCell ref="G85:H85"/>
    <mergeCell ref="G86:H86"/>
    <mergeCell ref="G87:H87"/>
    <mergeCell ref="A83:C83"/>
    <mergeCell ref="A84:C84"/>
    <mergeCell ref="A85:C85"/>
    <mergeCell ref="A86:C86"/>
    <mergeCell ref="A157:J160"/>
    <mergeCell ref="K160:L160"/>
    <mergeCell ref="J163:N163"/>
    <mergeCell ref="A92:C92"/>
    <mergeCell ref="A97:L97"/>
    <mergeCell ref="A152:J152"/>
    <mergeCell ref="A153:J153"/>
    <mergeCell ref="A154:J154"/>
    <mergeCell ref="A94:C94"/>
    <mergeCell ref="A93:C93"/>
    <mergeCell ref="A95:C95"/>
    <mergeCell ref="D92:E92"/>
    <mergeCell ref="D93:E93"/>
    <mergeCell ref="D94:E94"/>
    <mergeCell ref="D95:E95"/>
    <mergeCell ref="M130:N130"/>
    <mergeCell ref="F95:H95"/>
    <mergeCell ref="I95:J95"/>
    <mergeCell ref="G124:K124"/>
    <mergeCell ref="G128:K128"/>
    <mergeCell ref="G129:K129"/>
    <mergeCell ref="M124:N124"/>
    <mergeCell ref="M125:N125"/>
    <mergeCell ref="M126:N126"/>
  </mergeCells>
  <phoneticPr fontId="14" type="noConversion"/>
  <pageMargins left="0.39370078740157499" right="0.43307086614173201" top="0.78740157480314998" bottom="0.39370078740157499" header="0.31496062992126" footer="0.31496062992126"/>
  <pageSetup paperSize="9" scale="69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2023-07-11T10:40:39Z</cp:lastPrinted>
  <dcterms:created xsi:type="dcterms:W3CDTF">2006-09-16T00:00:00Z</dcterms:created>
  <dcterms:modified xsi:type="dcterms:W3CDTF">2026-02-11T03:18:18Z</dcterms:modified>
</cp:coreProperties>
</file>