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9" i="1" l="1"/>
  <c r="E139" i="1"/>
  <c r="F139" i="1"/>
  <c r="G139" i="1"/>
  <c r="H139" i="1"/>
  <c r="I139" i="1"/>
  <c r="J139" i="1"/>
  <c r="K139" i="1"/>
  <c r="L139" i="1"/>
  <c r="M139" i="1"/>
  <c r="N139" i="1"/>
  <c r="C139" i="1"/>
  <c r="H100" i="1" l="1"/>
  <c r="H101" i="1"/>
  <c r="H102" i="1"/>
  <c r="H103" i="1"/>
  <c r="H104" i="1"/>
  <c r="H105" i="1"/>
  <c r="F100" i="1"/>
  <c r="F101" i="1"/>
  <c r="F102" i="1"/>
  <c r="F103" i="1"/>
  <c r="F104" i="1"/>
  <c r="F105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 l="1"/>
  <c r="F51" i="1" s="1"/>
  <c r="F30" i="1"/>
  <c r="F29" i="1" s="1"/>
  <c r="D162" i="1"/>
  <c r="C162" i="1"/>
  <c r="B142" i="1"/>
  <c r="O138" i="1"/>
  <c r="O135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C122" i="1"/>
  <c r="H99" i="1"/>
  <c r="F99" i="1"/>
  <c r="F66" i="1"/>
  <c r="F65" i="1" s="1"/>
  <c r="F62" i="1"/>
  <c r="F61" i="1" s="1"/>
  <c r="F60" i="1"/>
  <c r="F59" i="1"/>
  <c r="F58" i="1"/>
  <c r="F57" i="1"/>
  <c r="F56" i="1"/>
  <c r="F55" i="1"/>
  <c r="F54" i="1"/>
  <c r="F106" i="1" l="1"/>
  <c r="F130" i="1" s="1"/>
  <c r="F53" i="1"/>
  <c r="H106" i="1"/>
  <c r="H132" i="1" s="1"/>
  <c r="H131" i="1" s="1"/>
  <c r="O133" i="1"/>
  <c r="N130" i="1" l="1"/>
  <c r="I130" i="1"/>
  <c r="I137" i="1" s="1"/>
  <c r="K130" i="1"/>
  <c r="K137" i="1" s="1"/>
  <c r="D130" i="1"/>
  <c r="E130" i="1"/>
  <c r="E137" i="1" s="1"/>
  <c r="J130" i="1"/>
  <c r="J137" i="1" s="1"/>
  <c r="C130" i="1"/>
  <c r="H130" i="1"/>
  <c r="H136" i="1" s="1"/>
  <c r="M130" i="1"/>
  <c r="M137" i="1" s="1"/>
  <c r="G130" i="1"/>
  <c r="G137" i="1" s="1"/>
  <c r="L130" i="1"/>
  <c r="L137" i="1" s="1"/>
  <c r="F132" i="1"/>
  <c r="F131" i="1" s="1"/>
  <c r="F136" i="1" s="1"/>
  <c r="K132" i="1"/>
  <c r="K131" i="1" s="1"/>
  <c r="J132" i="1"/>
  <c r="J131" i="1" s="1"/>
  <c r="N132" i="1"/>
  <c r="N131" i="1" s="1"/>
  <c r="N136" i="1" s="1"/>
  <c r="L132" i="1"/>
  <c r="L131" i="1" s="1"/>
  <c r="D132" i="1"/>
  <c r="D131" i="1" s="1"/>
  <c r="E132" i="1"/>
  <c r="E131" i="1" s="1"/>
  <c r="I132" i="1"/>
  <c r="I131" i="1" s="1"/>
  <c r="G132" i="1"/>
  <c r="G131" i="1" s="1"/>
  <c r="M132" i="1"/>
  <c r="M131" i="1" s="1"/>
  <c r="M136" i="1" s="1"/>
  <c r="C132" i="1"/>
  <c r="C131" i="1" s="1"/>
  <c r="F137" i="1"/>
  <c r="D137" i="1"/>
  <c r="N137" i="1"/>
  <c r="D136" i="1" l="1"/>
  <c r="D140" i="1" s="1"/>
  <c r="I136" i="1"/>
  <c r="K136" i="1"/>
  <c r="K140" i="1" s="1"/>
  <c r="J136" i="1"/>
  <c r="J140" i="1" s="1"/>
  <c r="E136" i="1"/>
  <c r="E140" i="1" s="1"/>
  <c r="N140" i="1"/>
  <c r="O132" i="1"/>
  <c r="G136" i="1"/>
  <c r="G140" i="1" s="1"/>
  <c r="L136" i="1"/>
  <c r="L140" i="1" s="1"/>
  <c r="F140" i="1"/>
  <c r="O130" i="1"/>
  <c r="E147" i="1" s="1"/>
  <c r="D147" i="1" s="1"/>
  <c r="H137" i="1"/>
  <c r="H140" i="1" s="1"/>
  <c r="O131" i="1"/>
  <c r="E149" i="1" s="1"/>
  <c r="D149" i="1" s="1"/>
  <c r="I140" i="1"/>
  <c r="M140" i="1"/>
  <c r="C137" i="1"/>
  <c r="C136" i="1"/>
  <c r="O137" i="1" l="1"/>
  <c r="E150" i="1" s="1"/>
  <c r="D150" i="1" s="1"/>
  <c r="O139" i="1"/>
  <c r="C140" i="1"/>
  <c r="O136" i="1"/>
  <c r="E148" i="1" l="1"/>
  <c r="D148" i="1" s="1"/>
  <c r="C141" i="1"/>
  <c r="D141" i="1" s="1"/>
  <c r="E141" i="1" s="1"/>
  <c r="F141" i="1" s="1"/>
  <c r="G141" i="1" s="1"/>
  <c r="H141" i="1" s="1"/>
  <c r="I141" i="1" s="1"/>
  <c r="J141" i="1" s="1"/>
  <c r="K141" i="1" s="1"/>
  <c r="L141" i="1" s="1"/>
  <c r="M141" i="1" s="1"/>
  <c r="N141" i="1" s="1"/>
  <c r="O140" i="1"/>
  <c r="E151" i="1" l="1"/>
  <c r="D151" i="1" s="1"/>
  <c r="E153" i="1" l="1"/>
  <c r="O141" i="1"/>
</calcChain>
</file>

<file path=xl/sharedStrings.xml><?xml version="1.0" encoding="utf-8"?>
<sst xmlns="http://schemas.openxmlformats.org/spreadsheetml/2006/main" count="288" uniqueCount="201">
  <si>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</si>
  <si>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</si>
  <si>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</si>
  <si>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</si>
  <si>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</si>
  <si>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</si>
  <si>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</si>
  <si>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</si>
  <si>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</si>
  <si>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</si>
  <si>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</si>
  <si>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</si>
  <si>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</si>
  <si>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</si>
  <si>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</si>
  <si>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</si>
  <si>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</si>
  <si>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</si>
  <si>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</si>
  <si>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</si>
  <si>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</si>
  <si>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</si>
  <si>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</si>
  <si>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</si>
  <si>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</si>
  <si>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</si>
  <si>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</si>
  <si>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</si>
  <si>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</si>
  <si>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</si>
  <si>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</si>
  <si>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</si>
  <si>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</si>
  <si>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</si>
  <si>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</si>
  <si>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</si>
  <si>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</si>
  <si>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</si>
  <si>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</si>
  <si>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</si>
  <si>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</si>
  <si>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</si>
  <si>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</si>
  <si>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</si>
  <si>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</si>
  <si>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</si>
  <si>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</si>
  <si>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</si>
  <si>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</si>
  <si>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</si>
  <si>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</si>
  <si>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</si>
  <si>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</si>
  <si>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</si>
  <si>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</si>
  <si>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</si>
  <si>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</si>
  <si>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</si>
  <si>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</si>
  <si>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</si>
  <si>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</si>
  <si>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</si>
  <si>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</si>
  <si>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</si>
  <si>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</si>
  <si>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</si>
  <si>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</si>
  <si>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</si>
  <si>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</si>
  <si>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</si>
  <si>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</si>
  <si>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</si>
  <si>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</si>
  <si>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</si>
  <si>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</si>
  <si>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</si>
  <si>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</si>
  <si>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</si>
  <si>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</si>
  <si>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</si>
  <si>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</si>
  <si>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</si>
  <si>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</si>
  <si>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</si>
  <si>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</si>
  <si>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</si>
  <si>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</si>
  <si>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</si>
  <si>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</si>
  <si>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</si>
  <si>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</si>
  <si>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</si>
  <si>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</si>
  <si>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</si>
  <si>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</si>
  <si>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</si>
  <si>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</si>
  <si>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</si>
  <si>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</si>
  <si>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</si>
  <si>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</si>
  <si>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</si>
  <si>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</si>
  <si>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</si>
  <si>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</si>
  <si>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</si>
  <si>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</si>
  <si>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</si>
  <si>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</si>
  <si>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</si>
  <si>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</si>
  <si>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</si>
  <si>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</si>
  <si>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</si>
  <si>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</si>
  <si>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</si>
  <si>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</si>
  <si>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</si>
  <si>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</si>
  <si>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</si>
  <si>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</si>
  <si>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</si>
  <si>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</si>
  <si>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</si>
  <si>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</si>
  <si>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</si>
  <si>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</si>
  <si>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</si>
  <si>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</si>
  <si>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</si>
  <si>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</si>
  <si>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</si>
  <si>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</si>
  <si>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</si>
  <si>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</si>
  <si>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</si>
  <si>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</si>
  <si>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</si>
  <si>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</si>
  <si>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</si>
  <si>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</si>
  <si>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t>Арка круглая металлическая 197*207</t>
  </si>
  <si>
    <t>Арка "Шесть колонн"</t>
  </si>
  <si>
    <t>Каркас "Четыре квадрата"</t>
  </si>
  <si>
    <t xml:space="preserve">Стойки на столы </t>
  </si>
  <si>
    <t>Тумбы разборные металлические</t>
  </si>
  <si>
    <t>Металлический столик "Кристалл"</t>
  </si>
  <si>
    <t>Тумбы для кэш бара</t>
  </si>
  <si>
    <t>Вазы стекло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</si>
  <si>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</si>
  <si>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</si>
  <si>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</si>
  <si>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</si>
  <si>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</si>
  <si>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</si>
  <si>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</si>
  <si>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</si>
  <si>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</si>
  <si>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</si>
  <si>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</si>
  <si>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</si>
  <si>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Подсвечники декоративные</t>
  </si>
  <si>
    <t>Прожектор для подсветки фотозон</t>
  </si>
  <si>
    <t>Гирлянды</t>
  </si>
  <si>
    <t>Стремянка</t>
  </si>
  <si>
    <t>Пластиковые контейнеры для хранения декораций</t>
  </si>
  <si>
    <t>Удлиннитель сетевой уличный 40 м</t>
  </si>
  <si>
    <t xml:space="preserve">Мольберт "Лира" 170*66 </t>
  </si>
  <si>
    <t>Ноутбук Intel Pentium Silver N6000</t>
  </si>
  <si>
    <t>Декор для украшения (искуственные цветы, зелень)</t>
  </si>
  <si>
    <t>Текстиль для пошива(скатерти, салфетки)</t>
  </si>
  <si>
    <t>Органза для декора фотозон</t>
  </si>
  <si>
    <t>Фатин для декора стола молодеженов</t>
  </si>
  <si>
    <t xml:space="preserve">Отпариватель ручной " Tefal" </t>
  </si>
  <si>
    <t>Яндекс маркет, Озон</t>
  </si>
  <si>
    <t>Изготовление свадебных наборов(семейный очаг, бокалы для шампанского, банк молодых,именные бутылки шампанского)</t>
  </si>
  <si>
    <t>Услуги декоратора по готовым проектам</t>
  </si>
  <si>
    <t xml:space="preserve">Декор для выездной свадебной регистрации </t>
  </si>
  <si>
    <t>Мастер классы по фуд флористке</t>
  </si>
  <si>
    <t>Изготовление фуд букетов, фуд наборов, флористических композиций</t>
  </si>
  <si>
    <t>Декор праздничных фотозон(дни рождения, юбилеи)</t>
  </si>
  <si>
    <t>Аренда арки для выездной регистрации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</si>
  <si>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</si>
  <si>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</si>
  <si>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Свадебный и праздничный декор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</si>
  <si>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 **Цель**:
- Создание успешного бизнеса по предоставлению услуг свадебного и праздничного декора с креативным подходом и высоким качеством исполнения.
**Задачи**:
- Обеспечение высокого качества услуг и креативного подхода к каждому проекту.
- Привлечение и удержание клиентов через индивидуальный подход и внимание к деталям.
- Достижение финансовых показателей в первый год работы.
- Расширение спектра предлагаемых услуг, включая аренду декораций и оборудования.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</si>
  <si>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 xml:space="preserve"> Сфера услуг</t>
    </r>
  </si>
  <si>
    <r>
      <t xml:space="preserve">2.4.Система налогообложения и основной вид экономической деятельности 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</si>
  <si>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</si>
  <si>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</si>
  <si>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</si>
  <si>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**Основные группы**:
- Пары, планирующие свадьбу.
- Организаторы частных и корпоративных мероприятий.
- Муниципальные и общественные организации, устраивающие культурные мероприятия.
**Потребности**:
- Креативное и эстетически привлекательное оформление мероприятий.
- Профессионализм и надежность исполнителя.
- Гибкость и индивидуальный подход.
- Услуги "под ключ", включающие все аспекты оформления мероприятия.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</si>
  <si>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- Высокий уровень креативности и индивидуальный подход к каждому проекту.
- Использование качественных материалов и современных технологий.
- Конкурентоспособные цены при высоком уровне обслуживания.
- Разнообразие предлагаемых услуг и гибкость в их предоставлении.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</si>
  <si>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Сайты, вк, авито, сарафанное радио</t>
    </r>
  </si>
  <si>
    <t>Высокая конкуренция на рынке.</t>
  </si>
  <si>
    <t>Изменения в экономической ситуации, влияющие на спрос на услуги.</t>
  </si>
  <si>
    <t>Постоянное улучшение качества продукции и обновление ассортимента.</t>
  </si>
  <si>
    <t>Разработка гибкой ценовой политики и система скидок для постоянных клиентов.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</si>
  <si>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11 месяцев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</si>
  <si>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</si>
  <si>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Население г.Чита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</si>
</sst>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/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zoomScaleNormal="100" workbookViewId="0">
      <selection activeCell="I88" sqref="I88"/>
    </sheetView>
  </sheetViews>
  <sheetFormatPr defaultColWidth="8.7109375" defaultRowHeight="15" x14ac:dyDescent="0.25"/>
  <cols>
    <col min="1" max="1" width="6" customWidth="1"/>
    <col min="2" max="2" width="28.42578125" customWidth="1"/>
    <col min="3" max="3" width="29.28515625" customWidth="1"/>
    <col min="4" max="4" width="13.5703125" customWidth="1"/>
    <col min="5" max="5" width="14.28515625" customWidth="1"/>
    <col min="6" max="6" width="19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8.75" customHeight="1" x14ac:dyDescent="0.3">
      <c r="A2" s="74" t="s">
        <v>1</v>
      </c>
      <c r="B2" s="74"/>
      <c r="C2" s="74"/>
      <c r="D2" s="74"/>
      <c r="E2" s="74"/>
      <c r="F2" s="74"/>
      <c r="G2" s="74"/>
    </row>
    <row r="3" spans="1:7" ht="19.5" customHeight="1" x14ac:dyDescent="0.3">
      <c r="A3" s="74" t="s">
        <v>183</v>
      </c>
      <c r="B3" s="74"/>
      <c r="C3" s="74"/>
      <c r="D3" s="74"/>
      <c r="E3" s="74"/>
      <c r="F3" s="74"/>
      <c r="G3" s="74"/>
    </row>
    <row r="4" spans="1:7" ht="18.75" customHeight="1" x14ac:dyDescent="0.3">
      <c r="A4" s="74" t="s">
        <v>128</v>
      </c>
      <c r="B4" s="74"/>
      <c r="C4" s="74"/>
      <c r="D4" s="74"/>
      <c r="E4" s="74"/>
      <c r="F4" s="74"/>
      <c r="G4" s="74"/>
    </row>
    <row r="5" spans="1:7" ht="21" customHeight="1" x14ac:dyDescent="0.3">
      <c r="A5" s="74" t="s">
        <v>129</v>
      </c>
      <c r="B5" s="74"/>
      <c r="C5" s="74"/>
      <c r="D5" s="74"/>
      <c r="E5" s="74"/>
      <c r="F5" s="74"/>
      <c r="G5" s="74"/>
    </row>
    <row r="6" spans="1:7" s="1" customFormat="1" ht="18.75" customHeight="1" x14ac:dyDescent="0.3">
      <c r="A6" s="74" t="s">
        <v>130</v>
      </c>
      <c r="B6" s="74"/>
      <c r="C6" s="74"/>
      <c r="D6" s="74"/>
      <c r="E6" s="74"/>
      <c r="F6" s="74"/>
      <c r="G6" s="74"/>
    </row>
    <row r="7" spans="1:7" ht="22.5" customHeight="1" x14ac:dyDescent="0.3">
      <c r="A7" s="74" t="s">
        <v>131</v>
      </c>
      <c r="B7" s="74"/>
      <c r="C7" s="74"/>
      <c r="D7" s="74"/>
      <c r="E7" s="74"/>
      <c r="F7" s="74"/>
      <c r="G7" s="74"/>
    </row>
    <row r="8" spans="1:7" ht="41.25" customHeight="1" x14ac:dyDescent="0.3">
      <c r="A8" s="74" t="s">
        <v>132</v>
      </c>
      <c r="B8" s="74"/>
      <c r="C8" s="74"/>
      <c r="D8" s="74"/>
      <c r="E8" s="74"/>
      <c r="F8" s="74"/>
      <c r="G8" s="74"/>
    </row>
    <row r="9" spans="1:7" ht="41.25" customHeight="1" x14ac:dyDescent="0.3">
      <c r="A9" s="74" t="s">
        <v>135</v>
      </c>
      <c r="B9" s="74"/>
      <c r="C9" s="74"/>
      <c r="D9" s="74"/>
      <c r="E9" s="74"/>
      <c r="F9" s="74"/>
      <c r="G9" s="74"/>
    </row>
    <row r="10" spans="1:7" ht="21.75" customHeight="1" x14ac:dyDescent="0.3">
      <c r="A10" s="74" t="s">
        <v>2</v>
      </c>
      <c r="B10" s="74"/>
      <c r="C10" s="74"/>
      <c r="D10" s="74"/>
      <c r="E10" s="74"/>
      <c r="F10" s="74"/>
      <c r="G10" s="74"/>
    </row>
    <row r="11" spans="1:7" ht="36.75" customHeight="1" x14ac:dyDescent="0.3">
      <c r="A11" s="74" t="s">
        <v>136</v>
      </c>
      <c r="B11" s="74"/>
      <c r="C11" s="74"/>
      <c r="D11" s="74"/>
      <c r="E11" s="74"/>
      <c r="F11" s="74"/>
      <c r="G11" s="74"/>
    </row>
    <row r="12" spans="1:7" ht="18.75" customHeight="1" x14ac:dyDescent="0.3">
      <c r="A12" s="74" t="s">
        <v>3</v>
      </c>
      <c r="B12" s="74"/>
      <c r="C12" s="74"/>
      <c r="D12" s="74"/>
      <c r="E12" s="74"/>
      <c r="F12" s="74"/>
      <c r="G12" s="74"/>
    </row>
    <row r="13" spans="1:7" ht="21" customHeight="1" x14ac:dyDescent="0.3">
      <c r="A13" s="74" t="s">
        <v>184</v>
      </c>
      <c r="B13" s="74"/>
      <c r="C13" s="74"/>
      <c r="D13" s="74"/>
      <c r="E13" s="74"/>
      <c r="F13" s="74"/>
      <c r="G13" s="74"/>
    </row>
    <row r="14" spans="1:7" ht="180" customHeight="1" x14ac:dyDescent="0.3">
      <c r="A14" s="74" t="s">
        <v>185</v>
      </c>
      <c r="B14" s="74"/>
      <c r="C14" s="74"/>
      <c r="D14" s="74"/>
      <c r="E14" s="74"/>
      <c r="F14" s="74"/>
      <c r="G14" s="74"/>
    </row>
    <row r="15" spans="1:7" ht="37.5" customHeight="1" x14ac:dyDescent="0.3">
      <c r="A15" s="74" t="s">
        <v>186</v>
      </c>
      <c r="B15" s="74"/>
      <c r="C15" s="74"/>
      <c r="D15" s="74"/>
      <c r="E15" s="74"/>
      <c r="F15" s="74"/>
      <c r="G15" s="74"/>
    </row>
    <row r="16" spans="1:7" ht="37.5" customHeight="1" x14ac:dyDescent="0.3">
      <c r="A16" s="74" t="s">
        <v>187</v>
      </c>
      <c r="B16" s="74"/>
      <c r="C16" s="74"/>
      <c r="D16" s="74"/>
      <c r="E16" s="74"/>
      <c r="F16" s="74"/>
      <c r="G16" s="74"/>
    </row>
    <row r="17" spans="1:7" ht="43.5" customHeight="1" x14ac:dyDescent="0.3">
      <c r="A17" s="74" t="s">
        <v>137</v>
      </c>
      <c r="B17" s="74"/>
      <c r="C17" s="74"/>
      <c r="D17" s="74"/>
      <c r="E17" s="74"/>
      <c r="F17" s="74"/>
      <c r="G17" s="74"/>
    </row>
    <row r="18" spans="1:7" ht="57.75" customHeight="1" x14ac:dyDescent="0.3">
      <c r="A18" s="74" t="s">
        <v>133</v>
      </c>
      <c r="B18" s="74"/>
      <c r="C18" s="74"/>
      <c r="D18" s="74"/>
      <c r="E18" s="74"/>
      <c r="F18" s="74"/>
      <c r="G18" s="74"/>
    </row>
    <row r="19" spans="1:7" ht="24.75" customHeight="1" x14ac:dyDescent="0.3">
      <c r="A19" s="74" t="s">
        <v>138</v>
      </c>
      <c r="B19" s="74"/>
      <c r="C19" s="74"/>
      <c r="D19" s="74"/>
      <c r="E19" s="74"/>
      <c r="F19" s="74"/>
      <c r="G19" s="74"/>
    </row>
    <row r="20" spans="1:7" ht="42.75" customHeight="1" x14ac:dyDescent="0.3">
      <c r="A20" s="74" t="s">
        <v>188</v>
      </c>
      <c r="B20" s="74"/>
      <c r="C20" s="74"/>
      <c r="D20" s="74"/>
      <c r="E20" s="74"/>
      <c r="F20" s="74"/>
      <c r="G20" s="74"/>
    </row>
    <row r="21" spans="1:7" ht="48.75" customHeight="1" x14ac:dyDescent="0.3">
      <c r="A21" s="74" t="s">
        <v>189</v>
      </c>
      <c r="B21" s="74"/>
      <c r="C21" s="74"/>
      <c r="D21" s="74"/>
      <c r="E21" s="74"/>
      <c r="F21" s="74"/>
      <c r="G21" s="74"/>
    </row>
    <row r="22" spans="1:7" ht="21" customHeight="1" x14ac:dyDescent="0.3">
      <c r="A22" s="74" t="s">
        <v>190</v>
      </c>
      <c r="B22" s="74"/>
      <c r="C22" s="74"/>
      <c r="D22" s="74"/>
      <c r="E22" s="74"/>
      <c r="F22" s="74"/>
      <c r="G22" s="74"/>
    </row>
    <row r="23" spans="1:7" ht="18.75" customHeight="1" x14ac:dyDescent="0.3">
      <c r="A23" s="74" t="s">
        <v>134</v>
      </c>
      <c r="B23" s="74"/>
      <c r="C23" s="74"/>
      <c r="D23" s="74"/>
      <c r="E23" s="74"/>
      <c r="F23" s="74"/>
      <c r="G23" s="74"/>
    </row>
    <row r="24" spans="1:7" ht="21.75" customHeight="1" x14ac:dyDescent="0.3">
      <c r="A24" s="74" t="s">
        <v>139</v>
      </c>
      <c r="B24" s="74"/>
      <c r="C24" s="74"/>
      <c r="D24" s="74"/>
      <c r="E24" s="74"/>
      <c r="F24" s="74"/>
      <c r="G24" s="74"/>
    </row>
    <row r="25" spans="1:7" ht="19.5" customHeight="1" x14ac:dyDescent="0.3">
      <c r="A25" s="74" t="s">
        <v>198</v>
      </c>
      <c r="B25" s="74"/>
      <c r="C25" s="74"/>
      <c r="D25" s="74"/>
      <c r="E25" s="74"/>
      <c r="F25" s="74"/>
      <c r="G25" s="74"/>
    </row>
    <row r="26" spans="1:7" ht="42" customHeight="1" x14ac:dyDescent="0.3">
      <c r="A26" s="74" t="s">
        <v>4</v>
      </c>
      <c r="B26" s="74"/>
      <c r="C26" s="74"/>
      <c r="D26" s="74"/>
      <c r="E26" s="74"/>
      <c r="F26" s="74"/>
      <c r="G26" s="74"/>
    </row>
    <row r="27" spans="1:7" ht="18.75" x14ac:dyDescent="0.25">
      <c r="A27" s="66" t="s">
        <v>5</v>
      </c>
      <c r="B27" s="66"/>
      <c r="C27" s="66"/>
      <c r="D27" s="66"/>
      <c r="E27" s="66"/>
      <c r="F27" s="66"/>
      <c r="G27" s="66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4" t="s">
        <v>13</v>
      </c>
      <c r="B29" s="44" t="s">
        <v>14</v>
      </c>
      <c r="C29" s="45"/>
      <c r="D29" s="45"/>
      <c r="E29" s="45"/>
      <c r="F29" s="46">
        <f>F30+F31+F32+F33+F34+F35+F36+F37+F38+F39+F40+F41+F42+F43+F44+F45+F46+F47+F48+F49+F50</f>
        <v>350000</v>
      </c>
      <c r="G29" s="47"/>
    </row>
    <row r="30" spans="1:7" ht="33" customHeight="1" x14ac:dyDescent="0.25">
      <c r="A30" s="48" t="s">
        <v>15</v>
      </c>
      <c r="B30" s="42" t="s">
        <v>141</v>
      </c>
      <c r="C30" s="42"/>
      <c r="D30" s="52">
        <v>1</v>
      </c>
      <c r="E30" s="52">
        <v>16000</v>
      </c>
      <c r="F30" s="46">
        <f>D30*E30</f>
        <v>16000</v>
      </c>
      <c r="G30" s="49" t="s">
        <v>174</v>
      </c>
    </row>
    <row r="31" spans="1:7" ht="34.5" customHeight="1" x14ac:dyDescent="0.25">
      <c r="A31" s="50" t="s">
        <v>16</v>
      </c>
      <c r="B31" s="42" t="s">
        <v>142</v>
      </c>
      <c r="C31" s="42"/>
      <c r="D31" s="52">
        <v>1</v>
      </c>
      <c r="E31" s="52">
        <v>18914</v>
      </c>
      <c r="F31" s="46">
        <f t="shared" ref="F31:F50" si="0">D31*E31</f>
        <v>18914</v>
      </c>
      <c r="G31" s="49" t="s">
        <v>174</v>
      </c>
    </row>
    <row r="32" spans="1:7" ht="45.75" customHeight="1" x14ac:dyDescent="0.25">
      <c r="A32" s="48" t="s">
        <v>17</v>
      </c>
      <c r="B32" s="42" t="s">
        <v>143</v>
      </c>
      <c r="C32" s="42"/>
      <c r="D32" s="52">
        <v>1</v>
      </c>
      <c r="E32" s="52">
        <v>16000</v>
      </c>
      <c r="F32" s="46">
        <f t="shared" si="0"/>
        <v>16000</v>
      </c>
      <c r="G32" s="49" t="s">
        <v>174</v>
      </c>
    </row>
    <row r="33" spans="1:7" ht="24" customHeight="1" x14ac:dyDescent="0.25">
      <c r="A33" s="51" t="s">
        <v>18</v>
      </c>
      <c r="B33" s="42" t="s">
        <v>144</v>
      </c>
      <c r="C33" s="42"/>
      <c r="D33" s="52">
        <v>6</v>
      </c>
      <c r="E33" s="52">
        <v>3998</v>
      </c>
      <c r="F33" s="46">
        <f t="shared" si="0"/>
        <v>23988</v>
      </c>
      <c r="G33" s="49" t="s">
        <v>174</v>
      </c>
    </row>
    <row r="34" spans="1:7" ht="36.75" customHeight="1" x14ac:dyDescent="0.25">
      <c r="A34" s="51" t="s">
        <v>19</v>
      </c>
      <c r="B34" s="42" t="s">
        <v>145</v>
      </c>
      <c r="C34" s="42"/>
      <c r="D34" s="52">
        <v>2</v>
      </c>
      <c r="E34" s="52">
        <v>6500</v>
      </c>
      <c r="F34" s="46">
        <f t="shared" si="0"/>
        <v>13000</v>
      </c>
      <c r="G34" s="49" t="s">
        <v>174</v>
      </c>
    </row>
    <row r="35" spans="1:7" ht="36.75" customHeight="1" x14ac:dyDescent="0.25">
      <c r="A35" s="51" t="s">
        <v>20</v>
      </c>
      <c r="B35" s="42" t="s">
        <v>146</v>
      </c>
      <c r="C35" s="42"/>
      <c r="D35" s="52">
        <v>1</v>
      </c>
      <c r="E35" s="52">
        <v>10000</v>
      </c>
      <c r="F35" s="46">
        <f t="shared" si="0"/>
        <v>10000</v>
      </c>
      <c r="G35" s="49" t="s">
        <v>174</v>
      </c>
    </row>
    <row r="36" spans="1:7" ht="36.75" customHeight="1" x14ac:dyDescent="0.25">
      <c r="A36" s="51" t="s">
        <v>21</v>
      </c>
      <c r="B36" s="42" t="s">
        <v>147</v>
      </c>
      <c r="C36" s="42"/>
      <c r="D36" s="52">
        <v>3</v>
      </c>
      <c r="E36" s="52">
        <v>4000</v>
      </c>
      <c r="F36" s="46">
        <f t="shared" si="0"/>
        <v>12000</v>
      </c>
      <c r="G36" s="49" t="s">
        <v>174</v>
      </c>
    </row>
    <row r="37" spans="1:7" ht="36.75" customHeight="1" x14ac:dyDescent="0.25">
      <c r="A37" s="51" t="s">
        <v>22</v>
      </c>
      <c r="B37" s="42" t="s">
        <v>148</v>
      </c>
      <c r="C37" s="42"/>
      <c r="D37" s="52">
        <v>5</v>
      </c>
      <c r="E37" s="52">
        <v>900</v>
      </c>
      <c r="F37" s="46">
        <f t="shared" si="0"/>
        <v>4500</v>
      </c>
      <c r="G37" s="49" t="s">
        <v>174</v>
      </c>
    </row>
    <row r="38" spans="1:7" ht="36.75" customHeight="1" x14ac:dyDescent="0.25">
      <c r="A38" s="51" t="s">
        <v>23</v>
      </c>
      <c r="B38" s="42" t="s">
        <v>161</v>
      </c>
      <c r="C38" s="42"/>
      <c r="D38" s="52">
        <v>6</v>
      </c>
      <c r="E38" s="52">
        <v>1500</v>
      </c>
      <c r="F38" s="46">
        <f t="shared" si="0"/>
        <v>9000</v>
      </c>
      <c r="G38" s="49" t="s">
        <v>174</v>
      </c>
    </row>
    <row r="39" spans="1:7" ht="36.75" customHeight="1" x14ac:dyDescent="0.25">
      <c r="A39" s="51" t="s">
        <v>149</v>
      </c>
      <c r="B39" s="42" t="s">
        <v>162</v>
      </c>
      <c r="C39" s="42"/>
      <c r="D39" s="52">
        <v>2</v>
      </c>
      <c r="E39" s="52">
        <v>4800</v>
      </c>
      <c r="F39" s="46">
        <f t="shared" si="0"/>
        <v>9600</v>
      </c>
      <c r="G39" s="49" t="s">
        <v>174</v>
      </c>
    </row>
    <row r="40" spans="1:7" ht="36.75" customHeight="1" x14ac:dyDescent="0.25">
      <c r="A40" s="51" t="s">
        <v>150</v>
      </c>
      <c r="B40" s="42" t="s">
        <v>163</v>
      </c>
      <c r="C40" s="42"/>
      <c r="D40" s="52">
        <v>2</v>
      </c>
      <c r="E40" s="52">
        <v>1850</v>
      </c>
      <c r="F40" s="46">
        <f t="shared" si="0"/>
        <v>3700</v>
      </c>
      <c r="G40" s="49" t="s">
        <v>174</v>
      </c>
    </row>
    <row r="41" spans="1:7" ht="36.75" customHeight="1" x14ac:dyDescent="0.25">
      <c r="A41" s="51" t="s">
        <v>151</v>
      </c>
      <c r="B41" s="42" t="s">
        <v>164</v>
      </c>
      <c r="C41" s="42"/>
      <c r="D41" s="52">
        <v>1</v>
      </c>
      <c r="E41" s="52">
        <v>5000</v>
      </c>
      <c r="F41" s="46">
        <f t="shared" si="0"/>
        <v>5000</v>
      </c>
      <c r="G41" s="49" t="s">
        <v>174</v>
      </c>
    </row>
    <row r="42" spans="1:7" ht="36.75" customHeight="1" x14ac:dyDescent="0.25">
      <c r="A42" s="51" t="s">
        <v>152</v>
      </c>
      <c r="B42" s="42" t="s">
        <v>165</v>
      </c>
      <c r="C42" s="42"/>
      <c r="D42" s="52">
        <v>4</v>
      </c>
      <c r="E42" s="52">
        <v>975</v>
      </c>
      <c r="F42" s="46">
        <f t="shared" si="0"/>
        <v>3900</v>
      </c>
      <c r="G42" s="49" t="s">
        <v>174</v>
      </c>
    </row>
    <row r="43" spans="1:7" ht="36.75" customHeight="1" x14ac:dyDescent="0.25">
      <c r="A43" s="51" t="s">
        <v>153</v>
      </c>
      <c r="B43" s="42" t="s">
        <v>166</v>
      </c>
      <c r="C43" s="42"/>
      <c r="D43" s="52">
        <v>1</v>
      </c>
      <c r="E43" s="52">
        <v>4000</v>
      </c>
      <c r="F43" s="46">
        <f t="shared" si="0"/>
        <v>4000</v>
      </c>
      <c r="G43" s="49" t="s">
        <v>174</v>
      </c>
    </row>
    <row r="44" spans="1:7" ht="36.75" customHeight="1" x14ac:dyDescent="0.25">
      <c r="A44" s="51" t="s">
        <v>154</v>
      </c>
      <c r="B44" s="42" t="s">
        <v>167</v>
      </c>
      <c r="C44" s="42"/>
      <c r="D44" s="52">
        <v>1</v>
      </c>
      <c r="E44" s="52">
        <v>6000</v>
      </c>
      <c r="F44" s="46">
        <f t="shared" si="0"/>
        <v>6000</v>
      </c>
      <c r="G44" s="49" t="s">
        <v>174</v>
      </c>
    </row>
    <row r="45" spans="1:7" ht="36.75" customHeight="1" x14ac:dyDescent="0.25">
      <c r="A45" s="51" t="s">
        <v>155</v>
      </c>
      <c r="B45" s="42" t="s">
        <v>168</v>
      </c>
      <c r="C45" s="42"/>
      <c r="D45" s="52">
        <v>1</v>
      </c>
      <c r="E45" s="52">
        <v>69999</v>
      </c>
      <c r="F45" s="46">
        <f t="shared" si="0"/>
        <v>69999</v>
      </c>
      <c r="G45" s="49" t="s">
        <v>174</v>
      </c>
    </row>
    <row r="46" spans="1:7" ht="36.75" customHeight="1" x14ac:dyDescent="0.25">
      <c r="A46" s="51" t="s">
        <v>156</v>
      </c>
      <c r="B46" s="42" t="s">
        <v>173</v>
      </c>
      <c r="C46" s="42"/>
      <c r="D46" s="52">
        <v>1</v>
      </c>
      <c r="E46" s="52">
        <v>14899</v>
      </c>
      <c r="F46" s="46">
        <f t="shared" si="0"/>
        <v>14899</v>
      </c>
      <c r="G46" s="49" t="s">
        <v>174</v>
      </c>
    </row>
    <row r="47" spans="1:7" ht="36.75" customHeight="1" x14ac:dyDescent="0.25">
      <c r="A47" s="51" t="s">
        <v>157</v>
      </c>
      <c r="B47" s="42" t="s">
        <v>169</v>
      </c>
      <c r="C47" s="42"/>
      <c r="D47" s="52">
        <v>1</v>
      </c>
      <c r="E47" s="52">
        <v>80000</v>
      </c>
      <c r="F47" s="46">
        <f t="shared" si="0"/>
        <v>80000</v>
      </c>
      <c r="G47" s="49" t="s">
        <v>174</v>
      </c>
    </row>
    <row r="48" spans="1:7" ht="36.75" customHeight="1" x14ac:dyDescent="0.25">
      <c r="A48" s="51" t="s">
        <v>158</v>
      </c>
      <c r="B48" s="41" t="s">
        <v>170</v>
      </c>
      <c r="C48" s="41"/>
      <c r="D48" s="52">
        <v>1</v>
      </c>
      <c r="E48" s="52">
        <v>14000</v>
      </c>
      <c r="F48" s="46">
        <f t="shared" si="0"/>
        <v>14000</v>
      </c>
      <c r="G48" s="49" t="s">
        <v>174</v>
      </c>
    </row>
    <row r="49" spans="1:7" ht="36.75" customHeight="1" x14ac:dyDescent="0.25">
      <c r="A49" s="51" t="s">
        <v>159</v>
      </c>
      <c r="B49" s="41" t="s">
        <v>171</v>
      </c>
      <c r="C49" s="41"/>
      <c r="D49" s="52">
        <v>1</v>
      </c>
      <c r="E49" s="52">
        <v>6500</v>
      </c>
      <c r="F49" s="46">
        <f t="shared" si="0"/>
        <v>6500</v>
      </c>
      <c r="G49" s="49" t="s">
        <v>174</v>
      </c>
    </row>
    <row r="50" spans="1:7" ht="36.75" customHeight="1" x14ac:dyDescent="0.25">
      <c r="A50" s="51" t="s">
        <v>160</v>
      </c>
      <c r="B50" s="40" t="s">
        <v>172</v>
      </c>
      <c r="C50" s="40"/>
      <c r="D50" s="52">
        <v>1</v>
      </c>
      <c r="E50" s="52">
        <v>9000</v>
      </c>
      <c r="F50" s="46">
        <f t="shared" si="0"/>
        <v>9000</v>
      </c>
      <c r="G50" s="49" t="s">
        <v>174</v>
      </c>
    </row>
    <row r="51" spans="1:7" ht="32.25" thickBot="1" x14ac:dyDescent="0.3">
      <c r="A51" s="3" t="s">
        <v>24</v>
      </c>
      <c r="B51" s="6" t="s">
        <v>25</v>
      </c>
      <c r="C51" s="7"/>
      <c r="D51" s="7"/>
      <c r="E51" s="7"/>
      <c r="F51" s="43">
        <f>F52</f>
        <v>0</v>
      </c>
      <c r="G51" s="7"/>
    </row>
    <row r="52" spans="1:7" ht="16.5" thickBot="1" x14ac:dyDescent="0.3">
      <c r="A52" s="3" t="s">
        <v>26</v>
      </c>
      <c r="B52" s="6"/>
      <c r="C52" s="7"/>
      <c r="D52" s="5"/>
      <c r="E52" s="5"/>
      <c r="F52" s="24">
        <f>D52*E52</f>
        <v>0</v>
      </c>
      <c r="G52" s="5"/>
    </row>
    <row r="53" spans="1:7" ht="63.75" thickBot="1" x14ac:dyDescent="0.3">
      <c r="A53" s="3" t="s">
        <v>27</v>
      </c>
      <c r="B53" s="6" t="s">
        <v>28</v>
      </c>
      <c r="C53" s="7"/>
      <c r="D53" s="7"/>
      <c r="E53" s="7"/>
      <c r="F53" s="24">
        <f>SUM(F54:F56)</f>
        <v>0</v>
      </c>
      <c r="G53" s="7"/>
    </row>
    <row r="54" spans="1:7" ht="15.75" x14ac:dyDescent="0.25">
      <c r="A54" s="3" t="s">
        <v>29</v>
      </c>
      <c r="B54" s="8"/>
      <c r="C54" s="5"/>
      <c r="D54" s="5"/>
      <c r="E54" s="5"/>
      <c r="F54" s="24">
        <f t="shared" ref="F54:F60" si="1">D54*E54</f>
        <v>0</v>
      </c>
      <c r="G54" s="5"/>
    </row>
    <row r="55" spans="1:7" ht="15.75" x14ac:dyDescent="0.25">
      <c r="A55" s="3" t="s">
        <v>30</v>
      </c>
      <c r="B55" s="6"/>
      <c r="C55" s="7"/>
      <c r="D55" s="7"/>
      <c r="E55" s="7"/>
      <c r="F55" s="24">
        <f t="shared" si="1"/>
        <v>0</v>
      </c>
      <c r="G55" s="7"/>
    </row>
    <row r="56" spans="1:7" ht="15.75" x14ac:dyDescent="0.25">
      <c r="A56" s="3" t="s">
        <v>31</v>
      </c>
      <c r="B56" s="6"/>
      <c r="C56" s="7"/>
      <c r="D56" s="7"/>
      <c r="E56" s="7"/>
      <c r="F56" s="24">
        <f t="shared" si="1"/>
        <v>0</v>
      </c>
      <c r="G56" s="7"/>
    </row>
    <row r="57" spans="1:7" ht="283.5" x14ac:dyDescent="0.25">
      <c r="A57" s="3" t="s">
        <v>32</v>
      </c>
      <c r="B57" s="6" t="s">
        <v>33</v>
      </c>
      <c r="C57" s="7"/>
      <c r="D57" s="7"/>
      <c r="E57" s="7"/>
      <c r="F57" s="24">
        <f t="shared" si="1"/>
        <v>0</v>
      </c>
      <c r="G57" s="7"/>
    </row>
    <row r="58" spans="1:7" ht="15.75" x14ac:dyDescent="0.25">
      <c r="A58" s="3" t="s">
        <v>34</v>
      </c>
      <c r="B58" s="6"/>
      <c r="C58" s="7"/>
      <c r="D58" s="7"/>
      <c r="E58" s="7"/>
      <c r="F58" s="24">
        <f t="shared" si="1"/>
        <v>0</v>
      </c>
      <c r="G58" s="7"/>
    </row>
    <row r="59" spans="1:7" ht="15.75" x14ac:dyDescent="0.25">
      <c r="A59" s="3" t="s">
        <v>35</v>
      </c>
      <c r="B59" s="6"/>
      <c r="C59" s="7"/>
      <c r="D59" s="7"/>
      <c r="E59" s="7"/>
      <c r="F59" s="24">
        <f t="shared" si="1"/>
        <v>0</v>
      </c>
      <c r="G59" s="7"/>
    </row>
    <row r="60" spans="1:7" ht="15.75" x14ac:dyDescent="0.25">
      <c r="A60" s="3" t="s">
        <v>31</v>
      </c>
      <c r="B60" s="6"/>
      <c r="C60" s="7"/>
      <c r="D60" s="7"/>
      <c r="E60" s="7"/>
      <c r="F60" s="24">
        <f t="shared" si="1"/>
        <v>0</v>
      </c>
      <c r="G60" s="7"/>
    </row>
    <row r="61" spans="1:7" ht="204.75" x14ac:dyDescent="0.25">
      <c r="A61" s="3" t="s">
        <v>36</v>
      </c>
      <c r="B61" s="6" t="s">
        <v>37</v>
      </c>
      <c r="C61" s="7"/>
      <c r="D61" s="7"/>
      <c r="E61" s="7"/>
      <c r="F61" s="24">
        <f>SUM(F62:F64)</f>
        <v>0</v>
      </c>
      <c r="G61" s="7"/>
    </row>
    <row r="62" spans="1:7" ht="15.75" x14ac:dyDescent="0.25">
      <c r="A62" s="3" t="s">
        <v>38</v>
      </c>
      <c r="B62" s="6"/>
      <c r="C62" s="7"/>
      <c r="D62" s="7"/>
      <c r="E62" s="7"/>
      <c r="F62" s="25">
        <f>D62*E62</f>
        <v>0</v>
      </c>
      <c r="G62" s="7"/>
    </row>
    <row r="63" spans="1:7" ht="15.75" x14ac:dyDescent="0.25">
      <c r="A63" s="3" t="s">
        <v>39</v>
      </c>
      <c r="B63" s="6"/>
      <c r="C63" s="7"/>
      <c r="D63" s="7"/>
      <c r="E63" s="7"/>
      <c r="F63" s="25"/>
      <c r="G63" s="7"/>
    </row>
    <row r="64" spans="1:7" ht="15.75" x14ac:dyDescent="0.25">
      <c r="A64" s="3" t="s">
        <v>31</v>
      </c>
      <c r="B64" s="6"/>
      <c r="C64" s="7"/>
      <c r="D64" s="7"/>
      <c r="E64" s="7"/>
      <c r="F64" s="25"/>
      <c r="G64" s="7"/>
    </row>
    <row r="65" spans="1:7" ht="15.75" x14ac:dyDescent="0.25">
      <c r="A65" s="3" t="s">
        <v>40</v>
      </c>
      <c r="B65" s="6" t="s">
        <v>41</v>
      </c>
      <c r="C65" s="7"/>
      <c r="D65" s="7"/>
      <c r="E65" s="7"/>
      <c r="F65" s="25">
        <f>SUM(F66:F68)</f>
        <v>0</v>
      </c>
      <c r="G65" s="7"/>
    </row>
    <row r="66" spans="1:7" ht="15.75" x14ac:dyDescent="0.25">
      <c r="A66" s="3" t="s">
        <v>42</v>
      </c>
      <c r="B66" s="8"/>
      <c r="C66" s="7"/>
      <c r="D66" s="5"/>
      <c r="E66" s="5"/>
      <c r="F66" s="25">
        <f>E66*D66</f>
        <v>0</v>
      </c>
      <c r="G66" s="7"/>
    </row>
    <row r="67" spans="1:7" ht="15.75" x14ac:dyDescent="0.25">
      <c r="A67" s="3" t="s">
        <v>43</v>
      </c>
      <c r="B67" s="6"/>
      <c r="C67" s="7"/>
      <c r="D67" s="7"/>
      <c r="E67" s="7"/>
      <c r="F67" s="25"/>
      <c r="G67" s="7"/>
    </row>
    <row r="68" spans="1:7" ht="15.75" x14ac:dyDescent="0.25">
      <c r="A68" s="3" t="s">
        <v>31</v>
      </c>
      <c r="B68" s="6"/>
      <c r="C68" s="7"/>
      <c r="D68" s="7"/>
      <c r="E68" s="7"/>
      <c r="F68" s="25"/>
      <c r="G68" s="7"/>
    </row>
    <row r="69" spans="1:7" ht="15.75" x14ac:dyDescent="0.25">
      <c r="A69" s="3" t="s">
        <v>44</v>
      </c>
      <c r="B69" s="4" t="s">
        <v>45</v>
      </c>
      <c r="C69" s="9"/>
      <c r="D69" s="7"/>
      <c r="E69" s="7"/>
      <c r="F69" s="25">
        <v>350000</v>
      </c>
      <c r="G69" s="7"/>
    </row>
    <row r="70" spans="1:7" ht="13.5" customHeight="1" x14ac:dyDescent="0.25">
      <c r="A70" s="10"/>
    </row>
    <row r="71" spans="1:7" ht="18.75" hidden="1" x14ac:dyDescent="0.25">
      <c r="A71" s="65"/>
      <c r="B71" s="65"/>
      <c r="C71" s="65"/>
      <c r="D71" s="65"/>
      <c r="E71" s="65"/>
      <c r="F71" s="65"/>
      <c r="G71" s="65"/>
    </row>
    <row r="72" spans="1:7" hidden="1" x14ac:dyDescent="0.25"/>
    <row r="73" spans="1:7" ht="16.5" hidden="1" customHeight="1" x14ac:dyDescent="0.25"/>
    <row r="74" spans="1:7" hidden="1" x14ac:dyDescent="0.25"/>
    <row r="75" spans="1:7" hidden="1" x14ac:dyDescent="0.25"/>
    <row r="76" spans="1:7" ht="35.25" hidden="1" customHeight="1" x14ac:dyDescent="0.25"/>
    <row r="77" spans="1:7" ht="36.75" hidden="1" customHeight="1" x14ac:dyDescent="0.25"/>
    <row r="78" spans="1:7" ht="33" hidden="1" customHeight="1" x14ac:dyDescent="0.25"/>
    <row r="79" spans="1:7" hidden="1" x14ac:dyDescent="0.25"/>
    <row r="80" spans="1:7" ht="30.75" hidden="1" customHeight="1" x14ac:dyDescent="0.25"/>
    <row r="81" spans="1:8" ht="21" hidden="1" customHeight="1" x14ac:dyDescent="0.25"/>
    <row r="82" spans="1:8" ht="21" hidden="1" customHeight="1" x14ac:dyDescent="0.25"/>
    <row r="83" spans="1:8" ht="18" hidden="1" customHeight="1" x14ac:dyDescent="0.25"/>
    <row r="84" spans="1:8" hidden="1" x14ac:dyDescent="0.25"/>
    <row r="85" spans="1:8" hidden="1" x14ac:dyDescent="0.25"/>
    <row r="86" spans="1:8" ht="4.5" customHeight="1" x14ac:dyDescent="0.25">
      <c r="A86" s="11"/>
      <c r="B86" s="12"/>
      <c r="C86" s="11"/>
      <c r="D86" s="11"/>
      <c r="E86" s="11"/>
      <c r="F86" s="11"/>
      <c r="G86" s="11"/>
    </row>
    <row r="87" spans="1:8" ht="18.75" x14ac:dyDescent="0.25">
      <c r="A87" s="65" t="s">
        <v>47</v>
      </c>
      <c r="B87" s="65"/>
      <c r="C87" s="65"/>
      <c r="D87" s="65"/>
      <c r="E87" s="65"/>
      <c r="F87" s="65"/>
      <c r="G87" s="65"/>
      <c r="H87" s="13"/>
    </row>
    <row r="88" spans="1:8" ht="213.75" customHeight="1" x14ac:dyDescent="0.25">
      <c r="A88" s="72" t="s">
        <v>191</v>
      </c>
      <c r="B88" s="72"/>
      <c r="C88" s="72"/>
      <c r="D88" s="72"/>
      <c r="E88" s="72"/>
      <c r="F88" s="72"/>
      <c r="G88" s="72"/>
      <c r="H88" s="72"/>
    </row>
    <row r="89" spans="1:8" ht="20.25" customHeight="1" x14ac:dyDescent="0.3">
      <c r="A89" s="73" t="s">
        <v>199</v>
      </c>
      <c r="B89" s="73"/>
      <c r="C89" s="73"/>
      <c r="D89" s="73"/>
      <c r="E89" s="73"/>
      <c r="F89" s="73"/>
      <c r="G89" s="73"/>
      <c r="H89" s="73"/>
    </row>
    <row r="90" spans="1:8" ht="33" customHeight="1" x14ac:dyDescent="0.25">
      <c r="A90" s="72" t="s">
        <v>140</v>
      </c>
      <c r="B90" s="72"/>
      <c r="C90" s="72"/>
      <c r="D90" s="72"/>
      <c r="E90" s="72"/>
      <c r="F90" s="72"/>
      <c r="G90" s="72"/>
      <c r="H90" s="72"/>
    </row>
    <row r="91" spans="1:8" ht="108.75" customHeight="1" x14ac:dyDescent="0.25">
      <c r="A91" s="72" t="s">
        <v>192</v>
      </c>
      <c r="B91" s="72"/>
      <c r="C91" s="72"/>
      <c r="D91" s="72"/>
      <c r="E91" s="72"/>
      <c r="F91" s="72"/>
      <c r="G91" s="72"/>
      <c r="H91" s="72"/>
    </row>
    <row r="92" spans="1:8" ht="26.25" customHeight="1" x14ac:dyDescent="0.25">
      <c r="A92" s="72" t="s">
        <v>48</v>
      </c>
      <c r="B92" s="72"/>
      <c r="C92" s="72"/>
      <c r="D92" s="72"/>
      <c r="E92" s="72"/>
      <c r="F92" s="72"/>
      <c r="G92" s="72"/>
      <c r="H92" s="72"/>
    </row>
    <row r="93" spans="1:8" ht="35.25" customHeight="1" x14ac:dyDescent="0.25">
      <c r="A93" s="72" t="s">
        <v>200</v>
      </c>
      <c r="B93" s="72"/>
      <c r="C93" s="72"/>
      <c r="D93" s="72"/>
      <c r="E93" s="72"/>
      <c r="F93" s="72"/>
      <c r="G93" s="72"/>
      <c r="H93" s="72"/>
    </row>
    <row r="94" spans="1:8" ht="23.25" customHeight="1" x14ac:dyDescent="0.25">
      <c r="A94" s="72" t="s">
        <v>193</v>
      </c>
      <c r="B94" s="72"/>
      <c r="C94" s="72"/>
      <c r="D94" s="72"/>
      <c r="E94" s="72"/>
      <c r="F94" s="72"/>
      <c r="G94" s="72"/>
      <c r="H94" s="72"/>
    </row>
    <row r="95" spans="1:8" s="14" customFormat="1" ht="18.75" customHeight="1" x14ac:dyDescent="0.25">
      <c r="A95" s="72" t="s">
        <v>49</v>
      </c>
      <c r="B95" s="72"/>
      <c r="C95" s="72"/>
      <c r="D95" s="72"/>
      <c r="E95" s="72"/>
      <c r="F95" s="72"/>
      <c r="G95" s="72"/>
      <c r="H95" s="72"/>
    </row>
    <row r="96" spans="1:8" ht="18.75" x14ac:dyDescent="0.25">
      <c r="A96" s="66" t="s">
        <v>50</v>
      </c>
      <c r="B96" s="66"/>
      <c r="C96" s="66"/>
      <c r="D96" s="66"/>
      <c r="E96" s="66"/>
      <c r="F96" s="66"/>
      <c r="G96" s="66"/>
      <c r="H96" s="66"/>
    </row>
    <row r="97" spans="1:8" ht="62.25" customHeight="1" thickBot="1" x14ac:dyDescent="0.3">
      <c r="A97" s="15" t="s">
        <v>51</v>
      </c>
      <c r="B97" s="70" t="s">
        <v>52</v>
      </c>
      <c r="C97" s="70" t="s">
        <v>53</v>
      </c>
      <c r="D97" s="70" t="s">
        <v>54</v>
      </c>
      <c r="E97" s="70" t="s">
        <v>55</v>
      </c>
      <c r="F97" s="70" t="s">
        <v>56</v>
      </c>
      <c r="G97" s="70" t="s">
        <v>57</v>
      </c>
      <c r="H97" s="70" t="s">
        <v>58</v>
      </c>
    </row>
    <row r="98" spans="1:8" ht="15.75" x14ac:dyDescent="0.25">
      <c r="A98" s="53" t="s">
        <v>59</v>
      </c>
      <c r="B98" s="71"/>
      <c r="C98" s="71"/>
      <c r="D98" s="71"/>
      <c r="E98" s="71"/>
      <c r="F98" s="71"/>
      <c r="G98" s="71"/>
      <c r="H98" s="71"/>
    </row>
    <row r="99" spans="1:8" ht="73.5" customHeight="1" x14ac:dyDescent="0.25">
      <c r="A99" s="54" t="s">
        <v>13</v>
      </c>
      <c r="B99" s="60" t="s">
        <v>175</v>
      </c>
      <c r="C99" s="61" t="s">
        <v>182</v>
      </c>
      <c r="D99" s="61">
        <v>2</v>
      </c>
      <c r="E99" s="61">
        <v>3000</v>
      </c>
      <c r="F99" s="55">
        <f>D99*E99</f>
        <v>6000</v>
      </c>
      <c r="G99" s="48"/>
      <c r="H99" s="55">
        <f>D99*G99</f>
        <v>0</v>
      </c>
    </row>
    <row r="100" spans="1:8" ht="69" customHeight="1" x14ac:dyDescent="0.25">
      <c r="A100" s="54" t="s">
        <v>24</v>
      </c>
      <c r="B100" s="60" t="s">
        <v>176</v>
      </c>
      <c r="C100" s="61" t="s">
        <v>182</v>
      </c>
      <c r="D100" s="61">
        <v>2</v>
      </c>
      <c r="E100" s="61">
        <v>5000</v>
      </c>
      <c r="F100" s="55">
        <f t="shared" ref="F100:F105" si="2">D100*E100</f>
        <v>10000</v>
      </c>
      <c r="G100" s="48"/>
      <c r="H100" s="55">
        <f t="shared" ref="H100:H105" si="3">D100*G100</f>
        <v>0</v>
      </c>
    </row>
    <row r="101" spans="1:8" ht="77.25" customHeight="1" x14ac:dyDescent="0.25">
      <c r="A101" s="54" t="s">
        <v>27</v>
      </c>
      <c r="B101" s="60" t="s">
        <v>177</v>
      </c>
      <c r="C101" s="61" t="s">
        <v>182</v>
      </c>
      <c r="D101" s="61">
        <v>2</v>
      </c>
      <c r="E101" s="61">
        <v>5000</v>
      </c>
      <c r="F101" s="55">
        <f t="shared" si="2"/>
        <v>10000</v>
      </c>
      <c r="G101" s="48"/>
      <c r="H101" s="55">
        <f t="shared" si="3"/>
        <v>0</v>
      </c>
    </row>
    <row r="102" spans="1:8" ht="37.5" customHeight="1" x14ac:dyDescent="0.25">
      <c r="A102" s="56" t="s">
        <v>32</v>
      </c>
      <c r="B102" s="60" t="s">
        <v>178</v>
      </c>
      <c r="C102" s="61" t="s">
        <v>182</v>
      </c>
      <c r="D102" s="61">
        <v>1</v>
      </c>
      <c r="E102" s="61">
        <v>3000</v>
      </c>
      <c r="F102" s="55">
        <f t="shared" si="2"/>
        <v>3000</v>
      </c>
      <c r="G102" s="48"/>
      <c r="H102" s="55">
        <f t="shared" si="3"/>
        <v>0</v>
      </c>
    </row>
    <row r="103" spans="1:8" ht="60" customHeight="1" x14ac:dyDescent="0.25">
      <c r="A103" s="56" t="s">
        <v>36</v>
      </c>
      <c r="B103" s="60" t="s">
        <v>179</v>
      </c>
      <c r="C103" s="61" t="s">
        <v>182</v>
      </c>
      <c r="D103" s="61">
        <v>3</v>
      </c>
      <c r="E103" s="61">
        <v>1000</v>
      </c>
      <c r="F103" s="55">
        <f t="shared" si="2"/>
        <v>3000</v>
      </c>
      <c r="G103" s="48"/>
      <c r="H103" s="55">
        <f t="shared" si="3"/>
        <v>0</v>
      </c>
    </row>
    <row r="104" spans="1:8" ht="57" customHeight="1" x14ac:dyDescent="0.25">
      <c r="A104" s="54" t="s">
        <v>40</v>
      </c>
      <c r="B104" s="60" t="s">
        <v>180</v>
      </c>
      <c r="C104" s="61" t="s">
        <v>182</v>
      </c>
      <c r="D104" s="61">
        <v>2</v>
      </c>
      <c r="E104" s="61">
        <v>5000</v>
      </c>
      <c r="F104" s="55">
        <f t="shared" si="2"/>
        <v>10000</v>
      </c>
      <c r="G104" s="57"/>
      <c r="H104" s="55">
        <f t="shared" si="3"/>
        <v>0</v>
      </c>
    </row>
    <row r="105" spans="1:8" ht="79.5" customHeight="1" x14ac:dyDescent="0.25">
      <c r="A105" s="56" t="s">
        <v>44</v>
      </c>
      <c r="B105" s="60" t="s">
        <v>181</v>
      </c>
      <c r="C105" s="61" t="s">
        <v>182</v>
      </c>
      <c r="D105" s="61">
        <v>1</v>
      </c>
      <c r="E105" s="61">
        <v>5000</v>
      </c>
      <c r="F105" s="55">
        <f t="shared" si="2"/>
        <v>5000</v>
      </c>
      <c r="G105" s="48"/>
      <c r="H105" s="55">
        <f t="shared" si="3"/>
        <v>0</v>
      </c>
    </row>
    <row r="106" spans="1:8" ht="16.5" customHeight="1" x14ac:dyDescent="0.25">
      <c r="A106" s="56" t="s">
        <v>31</v>
      </c>
      <c r="B106" s="54" t="s">
        <v>60</v>
      </c>
      <c r="C106" s="58"/>
      <c r="D106" s="58"/>
      <c r="E106" s="58"/>
      <c r="F106" s="59">
        <f>SUM(F99:F105)</f>
        <v>47000</v>
      </c>
      <c r="G106" s="58"/>
      <c r="H106" s="59">
        <f>SUM(H99:H105)</f>
        <v>0</v>
      </c>
    </row>
    <row r="107" spans="1:8" ht="18.75" customHeight="1" x14ac:dyDescent="0.25">
      <c r="A107" s="16"/>
    </row>
    <row r="108" spans="1:8" ht="18.75" x14ac:dyDescent="0.25">
      <c r="A108" s="65" t="s">
        <v>61</v>
      </c>
      <c r="B108" s="65"/>
      <c r="C108" s="65"/>
    </row>
    <row r="109" spans="1:8" ht="18.75" x14ac:dyDescent="0.25">
      <c r="A109" s="66" t="s">
        <v>62</v>
      </c>
      <c r="B109" s="66"/>
      <c r="C109" s="66"/>
    </row>
    <row r="110" spans="1:8" ht="15.75" customHeight="1" x14ac:dyDescent="0.25">
      <c r="A110" s="15" t="s">
        <v>51</v>
      </c>
      <c r="B110" s="70" t="s">
        <v>7</v>
      </c>
      <c r="C110" s="70" t="s">
        <v>63</v>
      </c>
    </row>
    <row r="111" spans="1:8" ht="15.75" x14ac:dyDescent="0.25">
      <c r="A111" s="3" t="s">
        <v>59</v>
      </c>
      <c r="B111" s="70"/>
      <c r="C111" s="70"/>
    </row>
    <row r="112" spans="1:8" ht="15.75" x14ac:dyDescent="0.25">
      <c r="A112" s="17" t="s">
        <v>13</v>
      </c>
      <c r="B112" s="6" t="s">
        <v>64</v>
      </c>
      <c r="C112" s="18"/>
    </row>
    <row r="113" spans="1:15" ht="15.75" x14ac:dyDescent="0.25">
      <c r="A113" s="17" t="s">
        <v>24</v>
      </c>
      <c r="B113" s="6" t="s">
        <v>65</v>
      </c>
      <c r="C113" s="18">
        <v>3000</v>
      </c>
    </row>
    <row r="114" spans="1:15" ht="15.75" x14ac:dyDescent="0.25">
      <c r="A114" s="17" t="s">
        <v>27</v>
      </c>
      <c r="B114" s="6" t="s">
        <v>66</v>
      </c>
      <c r="C114" s="18"/>
    </row>
    <row r="115" spans="1:15" ht="15.75" x14ac:dyDescent="0.25">
      <c r="A115" s="17" t="s">
        <v>32</v>
      </c>
      <c r="B115" s="6" t="s">
        <v>67</v>
      </c>
      <c r="C115" s="18"/>
    </row>
    <row r="116" spans="1:15" ht="15.75" x14ac:dyDescent="0.25">
      <c r="A116" s="17" t="s">
        <v>36</v>
      </c>
      <c r="B116" s="6" t="s">
        <v>68</v>
      </c>
      <c r="C116" s="18">
        <v>1500</v>
      </c>
    </row>
    <row r="117" spans="1:15" ht="36" customHeight="1" x14ac:dyDescent="0.25">
      <c r="A117" s="17" t="s">
        <v>40</v>
      </c>
      <c r="B117" s="6" t="s">
        <v>69</v>
      </c>
      <c r="C117" s="18"/>
    </row>
    <row r="118" spans="1:15" ht="63" x14ac:dyDescent="0.25">
      <c r="A118" s="17" t="s">
        <v>44</v>
      </c>
      <c r="B118" s="6" t="s">
        <v>70</v>
      </c>
      <c r="C118" s="18"/>
    </row>
    <row r="119" spans="1:15" ht="15.75" x14ac:dyDescent="0.25">
      <c r="A119" s="17" t="s">
        <v>46</v>
      </c>
      <c r="B119" s="6" t="s">
        <v>71</v>
      </c>
      <c r="C119" s="18">
        <v>1880</v>
      </c>
    </row>
    <row r="120" spans="1:15" ht="15.75" x14ac:dyDescent="0.25">
      <c r="A120" s="17" t="s">
        <v>31</v>
      </c>
      <c r="B120" s="6"/>
      <c r="C120" s="18"/>
    </row>
    <row r="121" spans="1:15" ht="15.75" x14ac:dyDescent="0.25">
      <c r="A121" s="17" t="s">
        <v>31</v>
      </c>
      <c r="B121" s="6"/>
      <c r="C121" s="18"/>
    </row>
    <row r="122" spans="1:15" ht="15.75" x14ac:dyDescent="0.25">
      <c r="A122" s="17" t="s">
        <v>31</v>
      </c>
      <c r="B122" s="6" t="s">
        <v>45</v>
      </c>
      <c r="C122" s="27">
        <f>C112+C113+C114+C115+C116+C117+C118+C119</f>
        <v>6380</v>
      </c>
    </row>
    <row r="123" spans="1:15" ht="18.75" x14ac:dyDescent="0.25">
      <c r="A123" s="10"/>
    </row>
    <row r="124" spans="1:15" ht="18.75" x14ac:dyDescent="0.25">
      <c r="A124" s="65" t="s">
        <v>72</v>
      </c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</row>
    <row r="125" spans="1:15" ht="18.75" x14ac:dyDescent="0.25">
      <c r="A125" s="65" t="s">
        <v>73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</row>
    <row r="126" spans="1:15" ht="18.75" x14ac:dyDescent="0.25">
      <c r="A126" s="19" t="s">
        <v>74</v>
      </c>
    </row>
    <row r="127" spans="1:15" ht="49.5" customHeight="1" x14ac:dyDescent="0.25">
      <c r="A127" s="28" t="s">
        <v>6</v>
      </c>
      <c r="B127" s="28" t="s">
        <v>75</v>
      </c>
      <c r="C127" s="29" t="s">
        <v>76</v>
      </c>
      <c r="D127" s="29" t="s">
        <v>77</v>
      </c>
      <c r="E127" s="29" t="s">
        <v>78</v>
      </c>
      <c r="F127" s="29" t="s">
        <v>79</v>
      </c>
      <c r="G127" s="29" t="s">
        <v>80</v>
      </c>
      <c r="H127" s="29" t="s">
        <v>81</v>
      </c>
      <c r="I127" s="29" t="s">
        <v>82</v>
      </c>
      <c r="J127" s="29" t="s">
        <v>83</v>
      </c>
      <c r="K127" s="29" t="s">
        <v>84</v>
      </c>
      <c r="L127" s="29" t="s">
        <v>85</v>
      </c>
      <c r="M127" s="29" t="s">
        <v>86</v>
      </c>
      <c r="N127" s="29" t="s">
        <v>87</v>
      </c>
      <c r="O127" s="29" t="s">
        <v>45</v>
      </c>
    </row>
    <row r="128" spans="1:15" ht="15.75" x14ac:dyDescent="0.25">
      <c r="A128" s="28" t="s">
        <v>13</v>
      </c>
      <c r="B128" s="30" t="s">
        <v>88</v>
      </c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ht="15.75" x14ac:dyDescent="0.25">
      <c r="A129" s="31" t="s">
        <v>24</v>
      </c>
      <c r="B129" s="32" t="s">
        <v>89</v>
      </c>
      <c r="C129" s="33">
        <v>0.5</v>
      </c>
      <c r="D129" s="33">
        <v>0.7</v>
      </c>
      <c r="E129" s="33">
        <v>0.8</v>
      </c>
      <c r="F129" s="33">
        <v>0.9</v>
      </c>
      <c r="G129" s="33">
        <v>1</v>
      </c>
      <c r="H129" s="33">
        <v>1</v>
      </c>
      <c r="I129" s="33">
        <v>1</v>
      </c>
      <c r="J129" s="33">
        <v>1</v>
      </c>
      <c r="K129" s="33">
        <v>1</v>
      </c>
      <c r="L129" s="33">
        <v>1</v>
      </c>
      <c r="M129" s="33">
        <v>1</v>
      </c>
      <c r="N129" s="33">
        <v>1</v>
      </c>
      <c r="O129" s="26"/>
    </row>
    <row r="130" spans="1:15" ht="15.75" x14ac:dyDescent="0.25">
      <c r="A130" s="31" t="s">
        <v>27</v>
      </c>
      <c r="B130" s="32" t="s">
        <v>90</v>
      </c>
      <c r="C130" s="26">
        <f t="shared" ref="C130:N130" si="4">$F106*C129</f>
        <v>23500</v>
      </c>
      <c r="D130" s="26">
        <f t="shared" si="4"/>
        <v>32900</v>
      </c>
      <c r="E130" s="26">
        <f t="shared" si="4"/>
        <v>37600</v>
      </c>
      <c r="F130" s="26">
        <f t="shared" si="4"/>
        <v>42300</v>
      </c>
      <c r="G130" s="26">
        <f t="shared" si="4"/>
        <v>47000</v>
      </c>
      <c r="H130" s="26">
        <f t="shared" si="4"/>
        <v>47000</v>
      </c>
      <c r="I130" s="26">
        <f t="shared" si="4"/>
        <v>47000</v>
      </c>
      <c r="J130" s="26">
        <f t="shared" si="4"/>
        <v>47000</v>
      </c>
      <c r="K130" s="26">
        <f t="shared" si="4"/>
        <v>47000</v>
      </c>
      <c r="L130" s="26">
        <f t="shared" si="4"/>
        <v>47000</v>
      </c>
      <c r="M130" s="26">
        <f t="shared" si="4"/>
        <v>47000</v>
      </c>
      <c r="N130" s="26">
        <f t="shared" si="4"/>
        <v>47000</v>
      </c>
      <c r="O130" s="26">
        <f>SUM(C130:N130)</f>
        <v>512300</v>
      </c>
    </row>
    <row r="131" spans="1:15" ht="66.75" customHeight="1" x14ac:dyDescent="0.25">
      <c r="A131" s="31" t="s">
        <v>32</v>
      </c>
      <c r="B131" s="32" t="s">
        <v>91</v>
      </c>
      <c r="C131" s="26">
        <f t="shared" ref="C131:N131" si="5">SUM(C132:C135)</f>
        <v>4500</v>
      </c>
      <c r="D131" s="26">
        <f t="shared" si="5"/>
        <v>4500</v>
      </c>
      <c r="E131" s="26">
        <f t="shared" si="5"/>
        <v>4500</v>
      </c>
      <c r="F131" s="26">
        <f t="shared" si="5"/>
        <v>4500</v>
      </c>
      <c r="G131" s="26">
        <f t="shared" si="5"/>
        <v>4500</v>
      </c>
      <c r="H131" s="26">
        <f t="shared" si="5"/>
        <v>4500</v>
      </c>
      <c r="I131" s="26">
        <f t="shared" si="5"/>
        <v>4500</v>
      </c>
      <c r="J131" s="26">
        <f t="shared" si="5"/>
        <v>4500</v>
      </c>
      <c r="K131" s="26">
        <f t="shared" si="5"/>
        <v>4500</v>
      </c>
      <c r="L131" s="26">
        <f t="shared" si="5"/>
        <v>4500</v>
      </c>
      <c r="M131" s="26">
        <f t="shared" si="5"/>
        <v>4500</v>
      </c>
      <c r="N131" s="26">
        <f t="shared" si="5"/>
        <v>4500</v>
      </c>
      <c r="O131" s="26">
        <f>SUM(C131:N131)</f>
        <v>54000</v>
      </c>
    </row>
    <row r="132" spans="1:15" ht="15.75" x14ac:dyDescent="0.25">
      <c r="A132" s="31" t="s">
        <v>34</v>
      </c>
      <c r="B132" s="32" t="s">
        <v>92</v>
      </c>
      <c r="C132" s="26">
        <f>C129*H106</f>
        <v>0</v>
      </c>
      <c r="D132" s="26">
        <f>D129*H106</f>
        <v>0</v>
      </c>
      <c r="E132" s="26">
        <f>E129*H106</f>
        <v>0</v>
      </c>
      <c r="F132" s="26">
        <f>F129*H106</f>
        <v>0</v>
      </c>
      <c r="G132" s="26">
        <f>G129*H106</f>
        <v>0</v>
      </c>
      <c r="H132" s="26">
        <f>H129*H106</f>
        <v>0</v>
      </c>
      <c r="I132" s="26">
        <f>I129*H106</f>
        <v>0</v>
      </c>
      <c r="J132" s="26">
        <f>J129*H106</f>
        <v>0</v>
      </c>
      <c r="K132" s="26">
        <f>K129*H106</f>
        <v>0</v>
      </c>
      <c r="L132" s="26">
        <f>L129*H106</f>
        <v>0</v>
      </c>
      <c r="M132" s="26">
        <f>M129*H106</f>
        <v>0</v>
      </c>
      <c r="N132" s="26">
        <f>N129*H106</f>
        <v>0</v>
      </c>
      <c r="O132" s="26">
        <f>SUM(C132:N132)</f>
        <v>0</v>
      </c>
    </row>
    <row r="133" spans="1:15" ht="15.75" x14ac:dyDescent="0.25">
      <c r="A133" s="31" t="s">
        <v>35</v>
      </c>
      <c r="B133" s="32" t="s">
        <v>93</v>
      </c>
      <c r="C133" s="26">
        <f>SUM(C112:C118)</f>
        <v>4500</v>
      </c>
      <c r="D133" s="26">
        <f>SUM(C112:C118)</f>
        <v>4500</v>
      </c>
      <c r="E133" s="26">
        <f>SUM(C112:C118)</f>
        <v>4500</v>
      </c>
      <c r="F133" s="26">
        <f>SUM(C112:C118)</f>
        <v>4500</v>
      </c>
      <c r="G133" s="26">
        <f>SUM(C112:C118)</f>
        <v>4500</v>
      </c>
      <c r="H133" s="26">
        <f>SUM(C112:C118)</f>
        <v>4500</v>
      </c>
      <c r="I133" s="26">
        <f>SUM(C112:C118)</f>
        <v>4500</v>
      </c>
      <c r="J133" s="26">
        <f>SUM(C112:C118)</f>
        <v>4500</v>
      </c>
      <c r="K133" s="26">
        <f>SUM(C112:C118)</f>
        <v>4500</v>
      </c>
      <c r="L133" s="26">
        <f>SUM(C112:C118)</f>
        <v>4500</v>
      </c>
      <c r="M133" s="26">
        <f>SUM(C112:C118)</f>
        <v>4500</v>
      </c>
      <c r="N133" s="26">
        <f>SUM(C112:C118)</f>
        <v>4500</v>
      </c>
      <c r="O133" s="26">
        <f>SUM(C133:N133)</f>
        <v>54000</v>
      </c>
    </row>
    <row r="134" spans="1:15" ht="15.75" x14ac:dyDescent="0.25">
      <c r="A134" s="31"/>
      <c r="B134" s="32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 ht="15.75" x14ac:dyDescent="0.25">
      <c r="A135" s="31" t="s">
        <v>31</v>
      </c>
      <c r="B135" s="3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ref="O135:O140" si="6">SUM(C135:N135)</f>
        <v>0</v>
      </c>
    </row>
    <row r="136" spans="1:15" ht="15.75" x14ac:dyDescent="0.25">
      <c r="A136" s="31" t="s">
        <v>36</v>
      </c>
      <c r="B136" s="32" t="s">
        <v>94</v>
      </c>
      <c r="C136" s="26">
        <f t="shared" ref="C136:N136" si="7">C130-C131</f>
        <v>19000</v>
      </c>
      <c r="D136" s="26">
        <f t="shared" si="7"/>
        <v>28400</v>
      </c>
      <c r="E136" s="26">
        <f t="shared" si="7"/>
        <v>33100</v>
      </c>
      <c r="F136" s="26">
        <f t="shared" si="7"/>
        <v>37800</v>
      </c>
      <c r="G136" s="26">
        <f t="shared" si="7"/>
        <v>42500</v>
      </c>
      <c r="H136" s="26">
        <f t="shared" si="7"/>
        <v>42500</v>
      </c>
      <c r="I136" s="26">
        <f t="shared" si="7"/>
        <v>42500</v>
      </c>
      <c r="J136" s="26">
        <f t="shared" si="7"/>
        <v>42500</v>
      </c>
      <c r="K136" s="26">
        <f t="shared" si="7"/>
        <v>42500</v>
      </c>
      <c r="L136" s="26">
        <f t="shared" si="7"/>
        <v>42500</v>
      </c>
      <c r="M136" s="26">
        <f t="shared" si="7"/>
        <v>42500</v>
      </c>
      <c r="N136" s="26">
        <f t="shared" si="7"/>
        <v>42500</v>
      </c>
      <c r="O136" s="26">
        <f t="shared" si="6"/>
        <v>458300</v>
      </c>
    </row>
    <row r="137" spans="1:15" ht="15.75" x14ac:dyDescent="0.25">
      <c r="A137" s="31" t="s">
        <v>40</v>
      </c>
      <c r="B137" s="32" t="s">
        <v>95</v>
      </c>
      <c r="C137" s="26">
        <f t="shared" ref="C137:N137" si="8">SUM(C138:C139)</f>
        <v>940</v>
      </c>
      <c r="D137" s="26">
        <f t="shared" si="8"/>
        <v>1316</v>
      </c>
      <c r="E137" s="26">
        <f t="shared" si="8"/>
        <v>1504</v>
      </c>
      <c r="F137" s="26">
        <f t="shared" si="8"/>
        <v>1692</v>
      </c>
      <c r="G137" s="26">
        <f t="shared" si="8"/>
        <v>1880</v>
      </c>
      <c r="H137" s="26">
        <f t="shared" si="8"/>
        <v>1880</v>
      </c>
      <c r="I137" s="26">
        <f t="shared" si="8"/>
        <v>1880</v>
      </c>
      <c r="J137" s="26">
        <f t="shared" si="8"/>
        <v>1880</v>
      </c>
      <c r="K137" s="26">
        <f t="shared" si="8"/>
        <v>1880</v>
      </c>
      <c r="L137" s="26">
        <f t="shared" si="8"/>
        <v>1880</v>
      </c>
      <c r="M137" s="26">
        <f t="shared" si="8"/>
        <v>1880</v>
      </c>
      <c r="N137" s="26">
        <f t="shared" si="8"/>
        <v>1880</v>
      </c>
      <c r="O137" s="26">
        <f t="shared" si="6"/>
        <v>20492</v>
      </c>
    </row>
    <row r="138" spans="1:15" ht="33" x14ac:dyDescent="0.25">
      <c r="A138" s="31"/>
      <c r="B138" s="34" t="s">
        <v>96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>
        <f t="shared" si="6"/>
        <v>0</v>
      </c>
    </row>
    <row r="139" spans="1:15" ht="33" x14ac:dyDescent="0.25">
      <c r="A139" s="31"/>
      <c r="B139" s="34" t="s">
        <v>97</v>
      </c>
      <c r="C139" s="28">
        <f>C130*0.04</f>
        <v>940</v>
      </c>
      <c r="D139" s="28">
        <f t="shared" ref="D139:N139" si="9">D130*0.04</f>
        <v>1316</v>
      </c>
      <c r="E139" s="28">
        <f t="shared" si="9"/>
        <v>1504</v>
      </c>
      <c r="F139" s="28">
        <f t="shared" si="9"/>
        <v>1692</v>
      </c>
      <c r="G139" s="28">
        <f t="shared" si="9"/>
        <v>1880</v>
      </c>
      <c r="H139" s="28">
        <f t="shared" si="9"/>
        <v>1880</v>
      </c>
      <c r="I139" s="28">
        <f t="shared" si="9"/>
        <v>1880</v>
      </c>
      <c r="J139" s="28">
        <f t="shared" si="9"/>
        <v>1880</v>
      </c>
      <c r="K139" s="28">
        <f t="shared" si="9"/>
        <v>1880</v>
      </c>
      <c r="L139" s="28">
        <f t="shared" si="9"/>
        <v>1880</v>
      </c>
      <c r="M139" s="28">
        <f t="shared" si="9"/>
        <v>1880</v>
      </c>
      <c r="N139" s="28">
        <f t="shared" si="9"/>
        <v>1880</v>
      </c>
      <c r="O139" s="28">
        <f t="shared" si="6"/>
        <v>20492</v>
      </c>
    </row>
    <row r="140" spans="1:15" ht="15.75" x14ac:dyDescent="0.25">
      <c r="A140" s="31" t="s">
        <v>44</v>
      </c>
      <c r="B140" s="30" t="s">
        <v>98</v>
      </c>
      <c r="C140" s="28">
        <f t="shared" ref="C140:N140" si="10">C136-C137</f>
        <v>18060</v>
      </c>
      <c r="D140" s="28">
        <f t="shared" si="10"/>
        <v>27084</v>
      </c>
      <c r="E140" s="28">
        <f t="shared" si="10"/>
        <v>31596</v>
      </c>
      <c r="F140" s="28">
        <f t="shared" si="10"/>
        <v>36108</v>
      </c>
      <c r="G140" s="28">
        <f t="shared" si="10"/>
        <v>40620</v>
      </c>
      <c r="H140" s="28">
        <f t="shared" si="10"/>
        <v>40620</v>
      </c>
      <c r="I140" s="28">
        <f t="shared" si="10"/>
        <v>40620</v>
      </c>
      <c r="J140" s="28">
        <f t="shared" si="10"/>
        <v>40620</v>
      </c>
      <c r="K140" s="28">
        <f t="shared" si="10"/>
        <v>40620</v>
      </c>
      <c r="L140" s="28">
        <f t="shared" si="10"/>
        <v>40620</v>
      </c>
      <c r="M140" s="28">
        <f t="shared" si="10"/>
        <v>40620</v>
      </c>
      <c r="N140" s="28">
        <f t="shared" si="10"/>
        <v>40620</v>
      </c>
      <c r="O140" s="28">
        <f t="shared" si="6"/>
        <v>437808</v>
      </c>
    </row>
    <row r="141" spans="1:15" ht="16.5" customHeight="1" x14ac:dyDescent="0.25">
      <c r="A141" s="68" t="s">
        <v>46</v>
      </c>
      <c r="B141" s="30" t="s">
        <v>99</v>
      </c>
      <c r="C141" s="68">
        <f>-C140+B142</f>
        <v>-368060</v>
      </c>
      <c r="D141" s="68">
        <f t="shared" ref="D141:N141" si="11">C141+D140</f>
        <v>-340976</v>
      </c>
      <c r="E141" s="68">
        <f t="shared" si="11"/>
        <v>-309380</v>
      </c>
      <c r="F141" s="68">
        <f t="shared" si="11"/>
        <v>-273272</v>
      </c>
      <c r="G141" s="68">
        <f t="shared" si="11"/>
        <v>-232652</v>
      </c>
      <c r="H141" s="68">
        <f t="shared" si="11"/>
        <v>-192032</v>
      </c>
      <c r="I141" s="68">
        <f t="shared" si="11"/>
        <v>-151412</v>
      </c>
      <c r="J141" s="68">
        <f t="shared" si="11"/>
        <v>-110792</v>
      </c>
      <c r="K141" s="68">
        <f t="shared" si="11"/>
        <v>-70172</v>
      </c>
      <c r="L141" s="68">
        <f t="shared" si="11"/>
        <v>-29552</v>
      </c>
      <c r="M141" s="68">
        <f t="shared" si="11"/>
        <v>11068</v>
      </c>
      <c r="N141" s="68">
        <f t="shared" si="11"/>
        <v>51688</v>
      </c>
      <c r="O141" s="69">
        <f>D151/D147</f>
        <v>0.8545930119070857</v>
      </c>
    </row>
    <row r="142" spans="1:15" ht="15.75" x14ac:dyDescent="0.25">
      <c r="A142" s="68"/>
      <c r="B142" s="35">
        <f>-F69</f>
        <v>-350000</v>
      </c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9"/>
    </row>
    <row r="143" spans="1:15" ht="18.75" x14ac:dyDescent="0.25">
      <c r="A143" s="16"/>
    </row>
    <row r="144" spans="1:15" ht="18.75" x14ac:dyDescent="0.25">
      <c r="A144" s="65" t="s">
        <v>100</v>
      </c>
      <c r="B144" s="65"/>
      <c r="C144" s="65"/>
      <c r="D144" s="65"/>
      <c r="E144" s="65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ht="18.75" x14ac:dyDescent="0.25">
      <c r="A145" s="66" t="s">
        <v>101</v>
      </c>
      <c r="B145" s="66"/>
      <c r="C145" s="66"/>
      <c r="D145" s="66"/>
      <c r="E145" s="66"/>
    </row>
    <row r="146" spans="1:15" ht="47.25" x14ac:dyDescent="0.25">
      <c r="A146" s="36" t="s">
        <v>6</v>
      </c>
      <c r="B146" s="26" t="s">
        <v>75</v>
      </c>
      <c r="C146" s="26" t="s">
        <v>102</v>
      </c>
      <c r="D146" s="26" t="s">
        <v>103</v>
      </c>
      <c r="E146" s="26" t="s">
        <v>104</v>
      </c>
    </row>
    <row r="147" spans="1:15" ht="15.75" x14ac:dyDescent="0.25">
      <c r="A147" s="36" t="s">
        <v>13</v>
      </c>
      <c r="B147" s="37" t="s">
        <v>105</v>
      </c>
      <c r="C147" s="26" t="s">
        <v>106</v>
      </c>
      <c r="D147" s="38">
        <f>E147/12</f>
        <v>42691.666666666664</v>
      </c>
      <c r="E147" s="26">
        <f>O130</f>
        <v>512300</v>
      </c>
    </row>
    <row r="148" spans="1:15" ht="31.5" x14ac:dyDescent="0.25">
      <c r="A148" s="36" t="s">
        <v>24</v>
      </c>
      <c r="B148" s="37" t="s">
        <v>107</v>
      </c>
      <c r="C148" s="26" t="s">
        <v>106</v>
      </c>
      <c r="D148" s="38">
        <f>E148/12</f>
        <v>6207.666666666667</v>
      </c>
      <c r="E148" s="26">
        <f>E149+E150</f>
        <v>74492</v>
      </c>
    </row>
    <row r="149" spans="1:15" ht="15.75" x14ac:dyDescent="0.25">
      <c r="A149" s="36" t="s">
        <v>27</v>
      </c>
      <c r="B149" s="37" t="s">
        <v>108</v>
      </c>
      <c r="C149" s="26" t="s">
        <v>106</v>
      </c>
      <c r="D149" s="38">
        <f>E149/12</f>
        <v>4500</v>
      </c>
      <c r="E149" s="26">
        <f>O131</f>
        <v>54000</v>
      </c>
    </row>
    <row r="150" spans="1:15" ht="15.75" x14ac:dyDescent="0.25">
      <c r="A150" s="36" t="s">
        <v>32</v>
      </c>
      <c r="B150" s="37" t="s">
        <v>71</v>
      </c>
      <c r="C150" s="26" t="s">
        <v>106</v>
      </c>
      <c r="D150" s="38">
        <f>E150/12</f>
        <v>1707.6666666666667</v>
      </c>
      <c r="E150" s="26">
        <f>O137</f>
        <v>20492</v>
      </c>
    </row>
    <row r="151" spans="1:15" ht="15.75" x14ac:dyDescent="0.25">
      <c r="A151" s="36" t="s">
        <v>36</v>
      </c>
      <c r="B151" s="37" t="s">
        <v>109</v>
      </c>
      <c r="C151" s="26" t="s">
        <v>106</v>
      </c>
      <c r="D151" s="38">
        <f>E151/12</f>
        <v>36484</v>
      </c>
      <c r="E151" s="26">
        <f>E147-E148</f>
        <v>437808</v>
      </c>
    </row>
    <row r="152" spans="1:15" ht="15.75" x14ac:dyDescent="0.25">
      <c r="A152" s="36" t="s">
        <v>40</v>
      </c>
      <c r="B152" s="37" t="s">
        <v>110</v>
      </c>
      <c r="C152" s="26" t="s">
        <v>111</v>
      </c>
      <c r="D152" s="38" t="s">
        <v>112</v>
      </c>
      <c r="E152" s="26">
        <v>11</v>
      </c>
    </row>
    <row r="153" spans="1:15" ht="31.5" x14ac:dyDescent="0.25">
      <c r="A153" s="36" t="s">
        <v>44</v>
      </c>
      <c r="B153" s="37" t="s">
        <v>113</v>
      </c>
      <c r="C153" s="26" t="s">
        <v>114</v>
      </c>
      <c r="D153" s="26" t="s">
        <v>112</v>
      </c>
      <c r="E153" s="39">
        <f>D151/D147</f>
        <v>0.8545930119070857</v>
      </c>
    </row>
    <row r="154" spans="1:15" ht="18.75" x14ac:dyDescent="0.25">
      <c r="A154" s="10"/>
    </row>
    <row r="155" spans="1:15" ht="18.75" x14ac:dyDescent="0.25">
      <c r="A155" s="65" t="s">
        <v>115</v>
      </c>
      <c r="B155" s="65"/>
      <c r="C155" s="65"/>
      <c r="D155" s="65"/>
      <c r="E155" s="65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5" ht="18.75" x14ac:dyDescent="0.25">
      <c r="A156" s="66" t="s">
        <v>116</v>
      </c>
      <c r="B156" s="66"/>
      <c r="C156" s="66"/>
      <c r="D156" s="66"/>
    </row>
    <row r="157" spans="1:15" ht="62.25" customHeight="1" x14ac:dyDescent="0.25">
      <c r="A157" s="2" t="s">
        <v>51</v>
      </c>
      <c r="B157" s="67" t="s">
        <v>117</v>
      </c>
      <c r="C157" s="21" t="s">
        <v>11</v>
      </c>
      <c r="D157" s="67" t="s">
        <v>118</v>
      </c>
    </row>
    <row r="158" spans="1:15" ht="15.75" x14ac:dyDescent="0.25">
      <c r="A158" s="22" t="s">
        <v>59</v>
      </c>
      <c r="B158" s="67"/>
      <c r="C158" s="18" t="s">
        <v>119</v>
      </c>
      <c r="D158" s="67"/>
    </row>
    <row r="159" spans="1:15" ht="180" customHeight="1" x14ac:dyDescent="0.25">
      <c r="A159" s="22">
        <v>1</v>
      </c>
      <c r="B159" s="6" t="s">
        <v>120</v>
      </c>
      <c r="C159" s="18">
        <v>350000</v>
      </c>
      <c r="D159" s="18">
        <v>100</v>
      </c>
    </row>
    <row r="160" spans="1:15" ht="15.75" x14ac:dyDescent="0.25">
      <c r="A160" s="22">
        <v>2</v>
      </c>
      <c r="B160" s="6" t="s">
        <v>121</v>
      </c>
      <c r="C160" s="18"/>
      <c r="D160" s="18"/>
    </row>
    <row r="161" spans="1:7" ht="31.5" x14ac:dyDescent="0.25">
      <c r="A161" s="22">
        <v>3</v>
      </c>
      <c r="B161" s="6" t="s">
        <v>122</v>
      </c>
      <c r="C161" s="18"/>
      <c r="D161" s="18"/>
    </row>
    <row r="162" spans="1:7" ht="15.75" x14ac:dyDescent="0.25">
      <c r="A162" s="17">
        <v>4</v>
      </c>
      <c r="B162" s="6" t="s">
        <v>45</v>
      </c>
      <c r="C162" s="27">
        <f>SUM(C159:C161)</f>
        <v>350000</v>
      </c>
      <c r="D162" s="27">
        <f>SUM(D159:D161)</f>
        <v>100</v>
      </c>
    </row>
    <row r="163" spans="1:7" ht="18.75" x14ac:dyDescent="0.25">
      <c r="A163" s="23"/>
    </row>
    <row r="164" spans="1:7" ht="18.75" x14ac:dyDescent="0.25">
      <c r="A164" s="65" t="s">
        <v>123</v>
      </c>
      <c r="B164" s="65"/>
      <c r="C164" s="65"/>
      <c r="D164" s="65"/>
    </row>
    <row r="165" spans="1:7" ht="19.5" thickBot="1" x14ac:dyDescent="0.3">
      <c r="A165" s="66" t="s">
        <v>124</v>
      </c>
      <c r="B165" s="66"/>
      <c r="C165" s="66"/>
    </row>
    <row r="166" spans="1:7" ht="78" customHeight="1" x14ac:dyDescent="0.25">
      <c r="A166" s="63" t="s">
        <v>125</v>
      </c>
      <c r="B166" s="64" t="s">
        <v>126</v>
      </c>
      <c r="C166" s="64" t="s">
        <v>127</v>
      </c>
    </row>
    <row r="167" spans="1:7" ht="68.25" customHeight="1" x14ac:dyDescent="0.25">
      <c r="A167" s="54" t="s">
        <v>13</v>
      </c>
      <c r="B167" s="41" t="s">
        <v>194</v>
      </c>
      <c r="C167" s="41" t="s">
        <v>196</v>
      </c>
      <c r="D167" s="62"/>
      <c r="E167" s="62"/>
      <c r="F167" s="62"/>
      <c r="G167" s="62"/>
    </row>
    <row r="168" spans="1:7" ht="66.75" customHeight="1" x14ac:dyDescent="0.25">
      <c r="A168" s="54" t="s">
        <v>24</v>
      </c>
      <c r="B168" s="41" t="s">
        <v>195</v>
      </c>
      <c r="C168" s="41" t="s">
        <v>197</v>
      </c>
      <c r="D168" s="62"/>
      <c r="E168" s="62"/>
      <c r="F168" s="62"/>
      <c r="G168" s="62"/>
    </row>
    <row r="169" spans="1:7" ht="35.25" customHeight="1" x14ac:dyDescent="0.25">
      <c r="A169" s="54" t="s">
        <v>27</v>
      </c>
      <c r="B169" s="54"/>
      <c r="C169" s="54"/>
    </row>
    <row r="170" spans="1:7" ht="15.75" x14ac:dyDescent="0.25">
      <c r="A170" s="54" t="s">
        <v>31</v>
      </c>
      <c r="B170" s="54"/>
      <c r="C170" s="54"/>
    </row>
    <row r="171" spans="1:7" ht="18.75" x14ac:dyDescent="0.25">
      <c r="A171" s="10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71:G71"/>
    <mergeCell ref="A21:G21"/>
    <mergeCell ref="A22:G22"/>
    <mergeCell ref="A23:G23"/>
    <mergeCell ref="A24:G24"/>
    <mergeCell ref="A25:G25"/>
    <mergeCell ref="A87:G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G97:G98"/>
    <mergeCell ref="H97:H98"/>
    <mergeCell ref="A108:C108"/>
    <mergeCell ref="A109:C109"/>
    <mergeCell ref="B110:B111"/>
    <mergeCell ref="C110:C111"/>
    <mergeCell ref="B97:B98"/>
    <mergeCell ref="C97:C98"/>
    <mergeCell ref="D97:D98"/>
    <mergeCell ref="E97:E98"/>
    <mergeCell ref="F97:F98"/>
    <mergeCell ref="A124:O124"/>
    <mergeCell ref="A125:O125"/>
    <mergeCell ref="A141:A142"/>
    <mergeCell ref="C141:C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M141:M142"/>
    <mergeCell ref="N141:N142"/>
    <mergeCell ref="O141:O142"/>
    <mergeCell ref="A164:D164"/>
    <mergeCell ref="A165:C165"/>
    <mergeCell ref="A144:E144"/>
    <mergeCell ref="A145:E145"/>
    <mergeCell ref="A155:E155"/>
    <mergeCell ref="A156:D156"/>
    <mergeCell ref="B157:B158"/>
    <mergeCell ref="D157:D158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2026-02-11T03:08:05Z</dcterms:modified>
  <dc:language>ru-RU</dc:language>
</cp:coreProperties>
</file>