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2" i="1"/>
  <c r="F33" i="1"/>
  <c r="F34" i="1"/>
  <c r="F36" i="1"/>
  <c r="F37" i="1"/>
  <c r="F38" i="1"/>
  <c r="F52" i="1"/>
  <c r="N101" i="1"/>
  <c r="M101" i="1"/>
  <c r="L101" i="1"/>
  <c r="K101" i="1"/>
  <c r="J101" i="1"/>
  <c r="I101" i="1"/>
  <c r="H101" i="1"/>
  <c r="G101" i="1"/>
  <c r="F101" i="1"/>
  <c r="D101" i="1"/>
  <c r="E101" i="1"/>
  <c r="C101" i="1"/>
  <c r="D130" i="1"/>
  <c r="C130" i="1"/>
  <c r="O106" i="1"/>
  <c r="F35" i="1" l="1"/>
  <c r="O101" i="1"/>
  <c r="O103" i="1" l="1"/>
  <c r="C90" i="1"/>
  <c r="F70" i="1"/>
  <c r="H71" i="1"/>
  <c r="H72" i="1"/>
  <c r="H73" i="1"/>
  <c r="F71" i="1"/>
  <c r="F72" i="1"/>
  <c r="F73" i="1"/>
  <c r="H70" i="1"/>
  <c r="F51" i="1"/>
  <c r="F48" i="1"/>
  <c r="F47" i="1" s="1"/>
  <c r="F40" i="1"/>
  <c r="F41" i="1"/>
  <c r="F42" i="1"/>
  <c r="F43" i="1"/>
  <c r="F44" i="1"/>
  <c r="F45" i="1"/>
  <c r="F46" i="1"/>
  <c r="F30" i="1"/>
  <c r="F39" i="1" l="1"/>
  <c r="H74" i="1"/>
  <c r="C100" i="1" s="1"/>
  <c r="C99" i="1" s="1"/>
  <c r="F29" i="1"/>
  <c r="L100" i="1"/>
  <c r="L99" i="1" s="1"/>
  <c r="F74" i="1"/>
  <c r="E98" i="1" s="1"/>
  <c r="E107" i="1" s="1"/>
  <c r="E100" i="1" l="1"/>
  <c r="E99" i="1" s="1"/>
  <c r="E104" i="1" s="1"/>
  <c r="K100" i="1"/>
  <c r="K99" i="1" s="1"/>
  <c r="J100" i="1"/>
  <c r="J99" i="1" s="1"/>
  <c r="D100" i="1"/>
  <c r="D99" i="1" s="1"/>
  <c r="M100" i="1"/>
  <c r="M99" i="1" s="1"/>
  <c r="G100" i="1"/>
  <c r="G99" i="1" s="1"/>
  <c r="F100" i="1"/>
  <c r="F99" i="1" s="1"/>
  <c r="C98" i="1"/>
  <c r="C107" i="1" s="1"/>
  <c r="H100" i="1"/>
  <c r="H99" i="1" s="1"/>
  <c r="I100" i="1"/>
  <c r="I99" i="1" s="1"/>
  <c r="N100" i="1"/>
  <c r="N99" i="1" s="1"/>
  <c r="F98" i="1"/>
  <c r="K98" i="1"/>
  <c r="M98" i="1"/>
  <c r="G98" i="1"/>
  <c r="L98" i="1"/>
  <c r="N98" i="1"/>
  <c r="I98" i="1"/>
  <c r="I107" i="1" s="1"/>
  <c r="H98" i="1"/>
  <c r="J98" i="1"/>
  <c r="D98" i="1"/>
  <c r="F55" i="1"/>
  <c r="E105" i="1"/>
  <c r="J107" i="1" l="1"/>
  <c r="J105" i="1" s="1"/>
  <c r="F107" i="1"/>
  <c r="F105" i="1" s="1"/>
  <c r="H107" i="1"/>
  <c r="H105" i="1" s="1"/>
  <c r="L107" i="1"/>
  <c r="L105" i="1" s="1"/>
  <c r="G107" i="1"/>
  <c r="G105" i="1" s="1"/>
  <c r="M107" i="1"/>
  <c r="M105" i="1" s="1"/>
  <c r="D107" i="1"/>
  <c r="D105" i="1" s="1"/>
  <c r="D108" i="1" s="1"/>
  <c r="N107" i="1"/>
  <c r="N105" i="1" s="1"/>
  <c r="N108" i="1" s="1"/>
  <c r="K107" i="1"/>
  <c r="K105" i="1" s="1"/>
  <c r="F104" i="1"/>
  <c r="O99" i="1"/>
  <c r="E117" i="1" s="1"/>
  <c r="N104" i="1"/>
  <c r="K104" i="1"/>
  <c r="L104" i="1"/>
  <c r="C104" i="1"/>
  <c r="D104" i="1"/>
  <c r="O100" i="1"/>
  <c r="J104" i="1"/>
  <c r="M104" i="1"/>
  <c r="G104" i="1"/>
  <c r="I105" i="1"/>
  <c r="I104" i="1"/>
  <c r="O98" i="1"/>
  <c r="E115" i="1" s="1"/>
  <c r="H104" i="1"/>
  <c r="E108" i="1"/>
  <c r="C105" i="1"/>
  <c r="C108" i="1" s="1"/>
  <c r="M108" i="1" l="1"/>
  <c r="J108" i="1"/>
  <c r="F108" i="1"/>
  <c r="K108" i="1"/>
  <c r="D115" i="1"/>
  <c r="D117" i="1"/>
  <c r="L108" i="1"/>
  <c r="H108" i="1"/>
  <c r="G108" i="1"/>
  <c r="I108" i="1"/>
  <c r="O108" i="1" s="1"/>
  <c r="O107" i="1"/>
  <c r="O104" i="1"/>
  <c r="O105" i="1"/>
  <c r="E118" i="1" s="1"/>
  <c r="D118" i="1" s="1"/>
  <c r="E116" i="1" l="1"/>
  <c r="E119" i="1"/>
  <c r="E120" i="1" s="1"/>
  <c r="D119" i="1"/>
  <c r="E121" i="1" l="1"/>
  <c r="O109" i="1"/>
  <c r="D116" i="1"/>
</calcChain>
</file>

<file path=xl/sharedStrings.xml><?xml version="1.0" encoding="utf-8"?>
<sst xmlns="http://schemas.openxmlformats.org/spreadsheetml/2006/main" count="224" uniqueCount="165">
  <si>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</si>
  <si>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</si>
  <si>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</si>
  <si>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</si>
  <si>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</si>
  <si>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</si>
  <si>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</si>
  <si>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</si>
  <si>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</si>
  <si>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</si>
  <si>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</si>
  <si>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</si>
  <si>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</si>
  <si>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</si>
  <si>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</si>
  <si>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</si>
  <si>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</si>
  <si>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</si>
  <si>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</si>
  <si>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</si>
  <si>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</si>
  <si>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</si>
  <si>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</si>
  <si>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</si>
  <si>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</si>
  <si>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</si>
  <si>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</si>
  <si>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</si>
  <si>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</si>
  <si>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</si>
  <si>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</si>
  <si>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</si>
  <si>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</si>
  <si>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</si>
  <si>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</si>
  <si>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</si>
  <si>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</si>
  <si>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</si>
  <si>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</si>
  <si>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</si>
  <si>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</si>
  <si>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</si>
  <si>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</si>
  <si>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</si>
  <si>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</si>
  <si>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</si>
  <si>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</si>
  <si>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</si>
  <si>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</si>
  <si>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</si>
  <si>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</si>
  <si>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</si>
  <si>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</si>
  <si>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</si>
  <si>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</si>
  <si>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</si>
  <si>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</si>
  <si>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</si>
  <si>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</si>
  <si>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</si>
  <si>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</si>
  <si>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</si>
  <si>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</si>
  <si>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</si>
  <si>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</si>
  <si>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</si>
  <si>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</si>
  <si>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</si>
  <si>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</si>
  <si>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</si>
  <si>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</si>
  <si>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</si>
  <si>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</si>
  <si>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</si>
  <si>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</si>
  <si>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</si>
  <si>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</si>
  <si>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</si>
  <si>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</si>
  <si>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</si>
  <si>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</si>
  <si>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</si>
  <si>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</si>
  <si>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</si>
  <si>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</si>
  <si>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</si>
  <si>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</si>
  <si>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</si>
  <si>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</si>
  <si>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</si>
  <si>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</si>
  <si>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</si>
  <si>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</si>
  <si>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</si>
  <si>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</si>
  <si>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</si>
  <si>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</si>
  <si>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</si>
  <si>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</si>
  <si>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</si>
  <si>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</si>
  <si>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</si>
  <si>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</si>
  <si>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</si>
  <si>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</si>
  <si>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</si>
  <si>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</si>
  <si>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</si>
  <si>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</si>
  <si>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</si>
  <si>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</si>
  <si>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</si>
  <si>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</si>
  <si>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</si>
  <si>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</si>
  <si>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</si>
  <si>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</si>
  <si>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</si>
  <si>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</si>
  <si>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</si>
  <si>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</si>
  <si>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</si>
  <si>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2.6.Адрес места ведения бизнеса, площадь, стоимость аренды (периодичность уплаты) или право собственности</t>
  </si>
  <si>
    <t>2.7.Имеющееся оборудование/товары/сырье/имущество для бизнеса</t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</si>
  <si>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Целевая аудитория, пол, возраст</t>
    </r>
  </si>
  <si>
    <t xml:space="preserve">3.2. Местоположение целевой аудитории (субъект РФ, населенный пункт) </t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</si>
  <si>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</si>
  <si>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</si>
  <si>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</si>
  <si>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</si>
  <si>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</si>
  <si>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</si>
  <si>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Плиткорез автоматический</t>
  </si>
  <si>
    <t>Плиткорез ручной</t>
  </si>
  <si>
    <t>Стол раскроечный</t>
  </si>
  <si>
    <t>Присоска вакуумная</t>
  </si>
  <si>
    <t>УШМ</t>
  </si>
  <si>
    <t>1.3.</t>
  </si>
  <si>
    <t>1.4.</t>
  </si>
  <si>
    <t>1.5.</t>
  </si>
  <si>
    <t>Укладка плитки</t>
  </si>
  <si>
    <t>кв.м.</t>
  </si>
  <si>
    <t>Отсутствие клиентов</t>
  </si>
  <si>
    <t>Проведение активной рекламной кампании</t>
  </si>
  <si>
    <t>Отсутствие необходимого оборудования в Липецкой обл.</t>
  </si>
  <si>
    <t>Приобретение оборудования с аналогичными техническими характеристиками в других субъектах РФ</t>
  </si>
  <si>
    <t>Высокая конкуренция</t>
  </si>
  <si>
    <t>Предложение наиболее выгодных условий предоставления услуг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</si>
  <si>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 Иванов Иван Иванович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</si>
  <si>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Оказание услуг по укладке плитки.</t>
    </r>
  </si>
  <si>
    <r>
      <t xml:space="preserve">2.2.Цели и задачи проекта  </t>
    </r>
    <r>
      <rPr>
        <sz val="14"/>
        <color theme="1"/>
        <rFont val="Times New Roman"/>
        <family val="1"/>
        <charset val="204"/>
      </rPr>
      <t>Цель проекта заключается в покупке оборудования  и инструментов для дальнейших оказаний услуг по укладке плитки. Основные задачи:  прохождение обучение для развития предпринимательских компетенций, приобретение основных средств и материально-производственных средств запасов, проведение рекламной компании, получение прибыли путем оказания услуг населению.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</si>
  <si>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</si>
  <si>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</si>
  <si>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>Имеется опыт работы в данной деятельности, зарегистрирован в качестве плательщика налога на профессиональный доход.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</si>
  <si>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 xml:space="preserve"> Проект находится на стадии разработки,  осуществляется мониторинг стоимости основных средств и материально-производственных запасов, прорабатывается вопрос рекламы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</si>
  <si>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2 месяца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</si>
  <si>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 </t>
    </r>
    <r>
      <rPr>
        <sz val="14"/>
        <color theme="1"/>
        <rFont val="Times New Roman"/>
        <family val="1"/>
        <charset val="204"/>
      </rPr>
      <t>другие самозанятые или ИП оказывающие аналогичные услуги</t>
    </r>
    <r>
      <rPr>
        <b/>
        <sz val="14"/>
        <color theme="1"/>
        <rFont val="Times New Roman"/>
        <family val="1"/>
        <charset val="204"/>
      </rPr>
      <t xml:space="preserve"> 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</si>
  <si>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 </t>
    </r>
    <r>
      <rPr>
        <sz val="14"/>
        <color theme="1"/>
        <rFont val="Times New Roman"/>
        <family val="1"/>
        <charset val="204"/>
      </rPr>
      <t xml:space="preserve"> Доступные цены.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</si>
  <si>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Есть предварительная договоренность с потребителями услуг 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</si>
  <si>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Продвижение и реклама</t>
    </r>
    <r>
      <rPr>
        <sz val="14"/>
        <color theme="1"/>
        <rFont val="Times New Roman"/>
        <family val="1"/>
        <charset val="204"/>
      </rPr>
      <t xml:space="preserve"> Планируется размещение информации в социальных сетях, "сарафанное радио"</t>
    </r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</si>
  <si>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</si>
  <si>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4 месяца</t>
    </r>
  </si>
  <si>
    <r>
      <t>2.3.Направление деятельности</t>
    </r>
    <r>
      <rPr>
        <sz val="14"/>
        <color theme="1"/>
        <rFont val="Times New Roman"/>
        <family val="1"/>
        <charset val="204"/>
      </rPr>
      <t xml:space="preserve"> Будет оказываться весь спектр услуг по укладке плитки. Сюда включается не только отделка квартир, но и любых помещений, как жилых, так и нежилых. 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</si>
  <si>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дней, 48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</si>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</sst>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8" fillId="0" borderId="0" xfId="0" applyFont="1"/>
    <xf numFmtId="0" fontId="12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7" xfId="0" applyFont="1" applyBorder="1"/>
    <xf numFmtId="0" fontId="16" fillId="0" borderId="4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right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9" fontId="5" fillId="2" borderId="6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"/>
  <sheetViews>
    <sheetView tabSelected="1" topLeftCell="A136" zoomScale="118" zoomScaleNormal="118" workbookViewId="0">
      <selection activeCell="G30" sqref="G30:G34"/>
    </sheetView>
  </sheetViews>
  <sheetFormatPr defaultRowHeight="15" x14ac:dyDescent="0.25"/>
  <cols>
    <col min="1" max="1" width="6.85546875" customWidth="1"/>
    <col min="2" max="2" width="20.7109375" customWidth="1"/>
    <col min="3" max="3" width="19.42578125" customWidth="1"/>
    <col min="4" max="4" width="13.5703125" customWidth="1"/>
    <col min="5" max="5" width="20" customWidth="1"/>
    <col min="6" max="6" width="14.28515625" customWidth="1"/>
    <col min="7" max="7" width="15.7109375" customWidth="1"/>
    <col min="8" max="8" width="13.7109375" customWidth="1"/>
    <col min="10" max="10" width="11.140625" customWidth="1"/>
  </cols>
  <sheetData>
    <row r="1" spans="1:7" ht="18.75" x14ac:dyDescent="0.25">
      <c r="A1" s="61" t="s">
        <v>0</v>
      </c>
      <c r="B1" s="61"/>
      <c r="C1" s="61"/>
      <c r="D1" s="61"/>
      <c r="E1" s="61"/>
      <c r="F1" s="61"/>
      <c r="G1" s="61"/>
    </row>
    <row r="2" spans="1:7" ht="18.75" x14ac:dyDescent="0.3">
      <c r="A2" s="62" t="s">
        <v>102</v>
      </c>
      <c r="B2" s="62"/>
      <c r="C2" s="62"/>
      <c r="D2" s="62"/>
      <c r="E2" s="62"/>
      <c r="F2" s="62"/>
      <c r="G2" s="62"/>
    </row>
    <row r="3" spans="1:7" ht="19.5" customHeight="1" x14ac:dyDescent="0.3">
      <c r="A3" s="63" t="s">
        <v>148</v>
      </c>
      <c r="B3" s="63"/>
      <c r="C3" s="63"/>
      <c r="D3" s="63"/>
      <c r="E3" s="63"/>
      <c r="F3" s="63"/>
      <c r="G3" s="63"/>
    </row>
    <row r="4" spans="1:7" ht="18.75" x14ac:dyDescent="0.3">
      <c r="A4" s="63" t="s">
        <v>115</v>
      </c>
      <c r="B4" s="63"/>
      <c r="C4" s="63"/>
      <c r="D4" s="63"/>
      <c r="E4" s="63"/>
      <c r="F4" s="63"/>
      <c r="G4" s="63"/>
    </row>
    <row r="5" spans="1:7" ht="21" customHeight="1" x14ac:dyDescent="0.3">
      <c r="A5" s="63" t="s">
        <v>164</v>
      </c>
      <c r="B5" s="63"/>
      <c r="C5" s="63"/>
      <c r="D5" s="63"/>
      <c r="E5" s="63"/>
      <c r="F5" s="63"/>
      <c r="G5" s="63"/>
    </row>
    <row r="6" spans="1:7" s="21" customFormat="1" ht="18.75" x14ac:dyDescent="0.3">
      <c r="A6" s="63" t="s">
        <v>116</v>
      </c>
      <c r="B6" s="63"/>
      <c r="C6" s="63"/>
      <c r="D6" s="63"/>
      <c r="E6" s="63"/>
      <c r="F6" s="63"/>
      <c r="G6" s="63"/>
    </row>
    <row r="7" spans="1:7" ht="22.5" customHeight="1" x14ac:dyDescent="0.3">
      <c r="A7" s="63" t="s">
        <v>117</v>
      </c>
      <c r="B7" s="63"/>
      <c r="C7" s="63"/>
      <c r="D7" s="63"/>
      <c r="E7" s="63"/>
      <c r="F7" s="63"/>
      <c r="G7" s="63"/>
    </row>
    <row r="8" spans="1:7" ht="42.75" customHeight="1" x14ac:dyDescent="0.3">
      <c r="A8" s="63" t="s">
        <v>118</v>
      </c>
      <c r="B8" s="63"/>
      <c r="C8" s="63"/>
      <c r="D8" s="63"/>
      <c r="E8" s="63"/>
      <c r="F8" s="63"/>
      <c r="G8" s="63"/>
    </row>
    <row r="9" spans="1:7" ht="41.25" customHeight="1" x14ac:dyDescent="0.3">
      <c r="A9" s="63" t="s">
        <v>119</v>
      </c>
      <c r="B9" s="63"/>
      <c r="C9" s="63"/>
      <c r="D9" s="63"/>
      <c r="E9" s="63"/>
      <c r="F9" s="63"/>
      <c r="G9" s="63"/>
    </row>
    <row r="10" spans="1:7" ht="26.25" customHeight="1" x14ac:dyDescent="0.3">
      <c r="A10" s="62" t="s">
        <v>120</v>
      </c>
      <c r="B10" s="63"/>
      <c r="C10" s="63"/>
      <c r="D10" s="63"/>
      <c r="E10" s="63"/>
      <c r="F10" s="63"/>
      <c r="G10" s="63"/>
    </row>
    <row r="11" spans="1:7" ht="25.5" customHeight="1" x14ac:dyDescent="0.3">
      <c r="A11" s="62" t="s">
        <v>121</v>
      </c>
      <c r="B11" s="63"/>
      <c r="C11" s="63"/>
      <c r="D11" s="63"/>
      <c r="E11" s="63"/>
      <c r="F11" s="63"/>
      <c r="G11" s="63"/>
    </row>
    <row r="12" spans="1:7" ht="18.75" x14ac:dyDescent="0.3">
      <c r="A12" s="62" t="s">
        <v>103</v>
      </c>
      <c r="B12" s="62"/>
      <c r="C12" s="62"/>
      <c r="D12" s="62"/>
      <c r="E12" s="62"/>
      <c r="F12" s="62"/>
      <c r="G12" s="62"/>
    </row>
    <row r="13" spans="1:7" ht="21" customHeight="1" x14ac:dyDescent="0.3">
      <c r="A13" s="62" t="s">
        <v>149</v>
      </c>
      <c r="B13" s="63"/>
      <c r="C13" s="63"/>
      <c r="D13" s="63"/>
      <c r="E13" s="63"/>
      <c r="F13" s="63"/>
      <c r="G13" s="63"/>
    </row>
    <row r="14" spans="1:7" ht="102" customHeight="1" x14ac:dyDescent="0.3">
      <c r="A14" s="62" t="s">
        <v>150</v>
      </c>
      <c r="B14" s="62"/>
      <c r="C14" s="62"/>
      <c r="D14" s="62"/>
      <c r="E14" s="62"/>
      <c r="F14" s="62"/>
      <c r="G14" s="62"/>
    </row>
    <row r="15" spans="1:7" ht="78" customHeight="1" x14ac:dyDescent="0.3">
      <c r="A15" s="62" t="s">
        <v>162</v>
      </c>
      <c r="B15" s="63"/>
      <c r="C15" s="63"/>
      <c r="D15" s="63"/>
      <c r="E15" s="63"/>
      <c r="F15" s="63"/>
      <c r="G15" s="63"/>
    </row>
    <row r="16" spans="1:7" ht="45" customHeight="1" x14ac:dyDescent="0.3">
      <c r="A16" s="62" t="s">
        <v>151</v>
      </c>
      <c r="B16" s="62"/>
      <c r="C16" s="62"/>
      <c r="D16" s="62"/>
      <c r="E16" s="62"/>
      <c r="F16" s="62"/>
      <c r="G16" s="62"/>
    </row>
    <row r="17" spans="1:7" ht="42.75" customHeight="1" x14ac:dyDescent="0.3">
      <c r="A17" s="62" t="s">
        <v>163</v>
      </c>
      <c r="B17" s="62"/>
      <c r="C17" s="62"/>
      <c r="D17" s="62"/>
      <c r="E17" s="62"/>
      <c r="F17" s="62"/>
      <c r="G17" s="62"/>
    </row>
    <row r="18" spans="1:7" ht="41.25" customHeight="1" x14ac:dyDescent="0.3">
      <c r="A18" s="62" t="s">
        <v>122</v>
      </c>
      <c r="B18" s="62"/>
      <c r="C18" s="62"/>
      <c r="D18" s="62"/>
      <c r="E18" s="62"/>
      <c r="F18" s="62"/>
      <c r="G18" s="62"/>
    </row>
    <row r="19" spans="1:7" ht="24.75" customHeight="1" x14ac:dyDescent="0.3">
      <c r="A19" s="62" t="s">
        <v>123</v>
      </c>
      <c r="B19" s="62"/>
      <c r="C19" s="62"/>
      <c r="D19" s="62"/>
      <c r="E19" s="62"/>
      <c r="F19" s="62"/>
      <c r="G19" s="62"/>
    </row>
    <row r="20" spans="1:7" ht="42.75" customHeight="1" x14ac:dyDescent="0.3">
      <c r="A20" s="62" t="s">
        <v>152</v>
      </c>
      <c r="B20" s="63"/>
      <c r="C20" s="63"/>
      <c r="D20" s="63"/>
      <c r="E20" s="63"/>
      <c r="F20" s="63"/>
      <c r="G20" s="63"/>
    </row>
    <row r="21" spans="1:7" ht="57.75" customHeight="1" x14ac:dyDescent="0.3">
      <c r="A21" s="62" t="s">
        <v>153</v>
      </c>
      <c r="B21" s="63"/>
      <c r="C21" s="63"/>
      <c r="D21" s="63"/>
      <c r="E21" s="63"/>
      <c r="F21" s="63"/>
      <c r="G21" s="63"/>
    </row>
    <row r="22" spans="1:7" ht="62.25" customHeight="1" x14ac:dyDescent="0.3">
      <c r="A22" s="62" t="s">
        <v>154</v>
      </c>
      <c r="B22" s="63"/>
      <c r="C22" s="63"/>
      <c r="D22" s="63"/>
      <c r="E22" s="63"/>
      <c r="F22" s="63"/>
      <c r="G22" s="63"/>
    </row>
    <row r="23" spans="1:7" ht="18.75" x14ac:dyDescent="0.3">
      <c r="A23" s="62" t="s">
        <v>131</v>
      </c>
      <c r="B23" s="63"/>
      <c r="C23" s="63"/>
      <c r="D23" s="63"/>
      <c r="E23" s="63"/>
      <c r="F23" s="63"/>
      <c r="G23" s="63"/>
    </row>
    <row r="24" spans="1:7" ht="21.75" customHeight="1" x14ac:dyDescent="0.3">
      <c r="A24" s="62" t="s">
        <v>155</v>
      </c>
      <c r="B24" s="63"/>
      <c r="C24" s="63"/>
      <c r="D24" s="63"/>
      <c r="E24" s="63"/>
      <c r="F24" s="63"/>
      <c r="G24" s="63"/>
    </row>
    <row r="25" spans="1:7" ht="19.5" customHeight="1" x14ac:dyDescent="0.3">
      <c r="A25" s="62" t="s">
        <v>161</v>
      </c>
      <c r="B25" s="63"/>
      <c r="C25" s="63"/>
      <c r="D25" s="63"/>
      <c r="E25" s="63"/>
      <c r="F25" s="63"/>
      <c r="G25" s="63"/>
    </row>
    <row r="26" spans="1:7" ht="42" customHeight="1" x14ac:dyDescent="0.3">
      <c r="A26" s="62" t="s">
        <v>104</v>
      </c>
      <c r="B26" s="62"/>
      <c r="C26" s="62"/>
      <c r="D26" s="62"/>
      <c r="E26" s="62"/>
      <c r="F26" s="62"/>
      <c r="G26" s="62"/>
    </row>
    <row r="27" spans="1:7" ht="18.75" x14ac:dyDescent="0.25">
      <c r="A27" s="66" t="s">
        <v>1</v>
      </c>
      <c r="B27" s="66"/>
      <c r="C27" s="66"/>
      <c r="D27" s="66"/>
      <c r="E27" s="66"/>
      <c r="F27" s="66"/>
      <c r="G27" s="66"/>
    </row>
    <row r="28" spans="1:7" ht="63" customHeight="1" x14ac:dyDescent="0.25">
      <c r="A28" s="28" t="s">
        <v>105</v>
      </c>
      <c r="B28" s="28" t="s">
        <v>4</v>
      </c>
      <c r="C28" s="28" t="s">
        <v>5</v>
      </c>
      <c r="D28" s="28" t="s">
        <v>6</v>
      </c>
      <c r="E28" s="28" t="s">
        <v>7</v>
      </c>
      <c r="F28" s="28" t="s">
        <v>8</v>
      </c>
      <c r="G28" s="28" t="s">
        <v>9</v>
      </c>
    </row>
    <row r="29" spans="1:7" ht="15.75" x14ac:dyDescent="0.25">
      <c r="A29" s="30" t="s">
        <v>10</v>
      </c>
      <c r="B29" s="28" t="s">
        <v>11</v>
      </c>
      <c r="C29" s="29"/>
      <c r="D29" s="29"/>
      <c r="E29" s="29"/>
      <c r="F29" s="34">
        <f>SUM(F30:F34)</f>
        <v>350000</v>
      </c>
      <c r="G29" s="29"/>
    </row>
    <row r="30" spans="1:7" ht="44.25" customHeight="1" thickBot="1" x14ac:dyDescent="0.3">
      <c r="A30" s="31" t="s">
        <v>12</v>
      </c>
      <c r="B30" s="8" t="s">
        <v>132</v>
      </c>
      <c r="C30" s="28"/>
      <c r="D30" s="15">
        <v>1</v>
      </c>
      <c r="E30" s="10">
        <v>139000</v>
      </c>
      <c r="F30" s="34">
        <f t="shared" ref="F30:F46" si="0">D30*E30</f>
        <v>139000</v>
      </c>
      <c r="G30" s="33"/>
    </row>
    <row r="31" spans="1:7" ht="29.25" customHeight="1" thickBot="1" x14ac:dyDescent="0.3">
      <c r="A31" s="31" t="s">
        <v>13</v>
      </c>
      <c r="B31" s="8" t="s">
        <v>133</v>
      </c>
      <c r="C31" s="28"/>
      <c r="D31" s="15">
        <v>1</v>
      </c>
      <c r="E31" s="10">
        <v>57000</v>
      </c>
      <c r="F31" s="34">
        <f t="shared" si="0"/>
        <v>57000</v>
      </c>
      <c r="G31" s="33"/>
    </row>
    <row r="32" spans="1:7" ht="31.5" customHeight="1" thickBot="1" x14ac:dyDescent="0.3">
      <c r="A32" s="31" t="s">
        <v>137</v>
      </c>
      <c r="B32" s="8" t="s">
        <v>134</v>
      </c>
      <c r="C32" s="28"/>
      <c r="D32" s="15">
        <v>1</v>
      </c>
      <c r="E32" s="10">
        <v>81000</v>
      </c>
      <c r="F32" s="34">
        <f t="shared" si="0"/>
        <v>81000</v>
      </c>
      <c r="G32" s="33"/>
    </row>
    <row r="33" spans="1:7" ht="32.25" thickBot="1" x14ac:dyDescent="0.3">
      <c r="A33" s="31" t="s">
        <v>138</v>
      </c>
      <c r="B33" s="8" t="s">
        <v>135</v>
      </c>
      <c r="C33" s="32"/>
      <c r="D33" s="15">
        <v>2</v>
      </c>
      <c r="E33" s="10">
        <v>27000</v>
      </c>
      <c r="F33" s="34">
        <f t="shared" si="0"/>
        <v>54000</v>
      </c>
      <c r="G33" s="33"/>
    </row>
    <row r="34" spans="1:7" ht="31.5" customHeight="1" thickBot="1" x14ac:dyDescent="0.3">
      <c r="A34" s="31" t="s">
        <v>139</v>
      </c>
      <c r="B34" s="8" t="s">
        <v>136</v>
      </c>
      <c r="C34" s="28"/>
      <c r="D34" s="15">
        <v>1</v>
      </c>
      <c r="E34" s="10">
        <v>19000</v>
      </c>
      <c r="F34" s="34">
        <f t="shared" si="0"/>
        <v>19000</v>
      </c>
      <c r="G34" s="33"/>
    </row>
    <row r="35" spans="1:7" ht="48" thickBot="1" x14ac:dyDescent="0.3">
      <c r="A35" s="16" t="s">
        <v>15</v>
      </c>
      <c r="B35" s="13" t="s">
        <v>16</v>
      </c>
      <c r="C35" s="12"/>
      <c r="D35" s="12"/>
      <c r="E35" s="12"/>
      <c r="F35" s="35">
        <f>SUM(F36:F38)</f>
        <v>0</v>
      </c>
      <c r="G35" s="12"/>
    </row>
    <row r="36" spans="1:7" ht="16.5" thickBot="1" x14ac:dyDescent="0.3">
      <c r="A36" s="16" t="s">
        <v>17</v>
      </c>
      <c r="B36" s="13"/>
      <c r="C36" s="12"/>
      <c r="D36" s="12"/>
      <c r="E36" s="12"/>
      <c r="F36" s="36">
        <f t="shared" si="0"/>
        <v>0</v>
      </c>
      <c r="G36" s="12"/>
    </row>
    <row r="37" spans="1:7" ht="16.5" thickBot="1" x14ac:dyDescent="0.3">
      <c r="A37" s="16" t="s">
        <v>18</v>
      </c>
      <c r="B37" s="13"/>
      <c r="C37" s="12"/>
      <c r="D37" s="12"/>
      <c r="E37" s="12"/>
      <c r="F37" s="36">
        <f t="shared" si="0"/>
        <v>0</v>
      </c>
      <c r="G37" s="12"/>
    </row>
    <row r="38" spans="1:7" ht="16.5" thickBot="1" x14ac:dyDescent="0.3">
      <c r="A38" s="16" t="s">
        <v>14</v>
      </c>
      <c r="B38" s="13"/>
      <c r="C38" s="12"/>
      <c r="D38" s="12"/>
      <c r="E38" s="12"/>
      <c r="F38" s="36">
        <f t="shared" si="0"/>
        <v>0</v>
      </c>
      <c r="G38" s="12"/>
    </row>
    <row r="39" spans="1:7" ht="79.5" thickBot="1" x14ac:dyDescent="0.3">
      <c r="A39" s="16" t="s">
        <v>19</v>
      </c>
      <c r="B39" s="13" t="s">
        <v>20</v>
      </c>
      <c r="C39" s="12"/>
      <c r="D39" s="12"/>
      <c r="E39" s="12"/>
      <c r="F39" s="36">
        <f>SUM(F40:F42)</f>
        <v>0</v>
      </c>
      <c r="G39" s="12"/>
    </row>
    <row r="40" spans="1:7" ht="16.5" thickBot="1" x14ac:dyDescent="0.3">
      <c r="A40" s="16" t="s">
        <v>21</v>
      </c>
      <c r="B40" s="22"/>
      <c r="C40" s="15"/>
      <c r="D40" s="15"/>
      <c r="E40" s="15"/>
      <c r="F40" s="36">
        <f t="shared" si="0"/>
        <v>0</v>
      </c>
      <c r="G40" s="15"/>
    </row>
    <row r="41" spans="1:7" ht="16.5" thickBot="1" x14ac:dyDescent="0.3">
      <c r="A41" s="16" t="s">
        <v>22</v>
      </c>
      <c r="B41" s="13"/>
      <c r="C41" s="12"/>
      <c r="D41" s="12"/>
      <c r="E41" s="12"/>
      <c r="F41" s="36">
        <f t="shared" si="0"/>
        <v>0</v>
      </c>
      <c r="G41" s="12"/>
    </row>
    <row r="42" spans="1:7" ht="16.5" thickBot="1" x14ac:dyDescent="0.3">
      <c r="A42" s="16" t="s">
        <v>14</v>
      </c>
      <c r="B42" s="13"/>
      <c r="C42" s="12"/>
      <c r="D42" s="12"/>
      <c r="E42" s="12"/>
      <c r="F42" s="36">
        <f t="shared" si="0"/>
        <v>0</v>
      </c>
      <c r="G42" s="12"/>
    </row>
    <row r="43" spans="1:7" ht="409.6" thickBot="1" x14ac:dyDescent="0.3">
      <c r="A43" s="16" t="s">
        <v>23</v>
      </c>
      <c r="B43" s="13" t="s">
        <v>24</v>
      </c>
      <c r="C43" s="12"/>
      <c r="D43" s="12"/>
      <c r="E43" s="12"/>
      <c r="F43" s="36">
        <f t="shared" si="0"/>
        <v>0</v>
      </c>
      <c r="G43" s="12"/>
    </row>
    <row r="44" spans="1:7" ht="16.5" thickBot="1" x14ac:dyDescent="0.3">
      <c r="A44" s="16" t="s">
        <v>25</v>
      </c>
      <c r="B44" s="13"/>
      <c r="C44" s="12"/>
      <c r="D44" s="12"/>
      <c r="E44" s="12"/>
      <c r="F44" s="36">
        <f t="shared" si="0"/>
        <v>0</v>
      </c>
      <c r="G44" s="12"/>
    </row>
    <row r="45" spans="1:7" ht="16.5" thickBot="1" x14ac:dyDescent="0.3">
      <c r="A45" s="16" t="s">
        <v>26</v>
      </c>
      <c r="B45" s="13"/>
      <c r="C45" s="12"/>
      <c r="D45" s="12"/>
      <c r="E45" s="12"/>
      <c r="F45" s="36">
        <f t="shared" si="0"/>
        <v>0</v>
      </c>
      <c r="G45" s="12"/>
    </row>
    <row r="46" spans="1:7" ht="16.5" thickBot="1" x14ac:dyDescent="0.3">
      <c r="A46" s="16" t="s">
        <v>14</v>
      </c>
      <c r="B46" s="13"/>
      <c r="C46" s="12"/>
      <c r="D46" s="12"/>
      <c r="E46" s="12"/>
      <c r="F46" s="36">
        <f t="shared" si="0"/>
        <v>0</v>
      </c>
      <c r="G46" s="12"/>
    </row>
    <row r="47" spans="1:7" ht="284.25" thickBot="1" x14ac:dyDescent="0.3">
      <c r="A47" s="16" t="s">
        <v>27</v>
      </c>
      <c r="B47" s="13" t="s">
        <v>28</v>
      </c>
      <c r="C47" s="12"/>
      <c r="D47" s="12"/>
      <c r="E47" s="12"/>
      <c r="F47" s="36">
        <f>SUM(F48:F50)</f>
        <v>0</v>
      </c>
      <c r="G47" s="12"/>
    </row>
    <row r="48" spans="1:7" ht="16.5" thickBot="1" x14ac:dyDescent="0.3">
      <c r="A48" s="16" t="s">
        <v>29</v>
      </c>
      <c r="B48" s="13"/>
      <c r="C48" s="12"/>
      <c r="D48" s="12"/>
      <c r="E48" s="12"/>
      <c r="F48" s="37">
        <f>D48*E48</f>
        <v>0</v>
      </c>
      <c r="G48" s="12"/>
    </row>
    <row r="49" spans="1:8" ht="16.5" thickBot="1" x14ac:dyDescent="0.3">
      <c r="A49" s="16" t="s">
        <v>30</v>
      </c>
      <c r="B49" s="13"/>
      <c r="C49" s="12"/>
      <c r="D49" s="12"/>
      <c r="E49" s="12"/>
      <c r="F49" s="37"/>
      <c r="G49" s="12"/>
    </row>
    <row r="50" spans="1:8" ht="16.5" thickBot="1" x14ac:dyDescent="0.3">
      <c r="A50" s="16" t="s">
        <v>14</v>
      </c>
      <c r="B50" s="13"/>
      <c r="C50" s="12"/>
      <c r="D50" s="12"/>
      <c r="E50" s="12"/>
      <c r="F50" s="37"/>
      <c r="G50" s="12"/>
    </row>
    <row r="51" spans="1:8" ht="16.5" thickBot="1" x14ac:dyDescent="0.3">
      <c r="A51" s="16" t="s">
        <v>31</v>
      </c>
      <c r="B51" s="13" t="s">
        <v>32</v>
      </c>
      <c r="C51" s="12"/>
      <c r="D51" s="12"/>
      <c r="E51" s="12"/>
      <c r="F51" s="37">
        <f>SUM(F52:F54)</f>
        <v>0</v>
      </c>
      <c r="G51" s="12"/>
    </row>
    <row r="52" spans="1:8" ht="16.5" thickBot="1" x14ac:dyDescent="0.3">
      <c r="A52" s="16" t="s">
        <v>33</v>
      </c>
      <c r="B52" s="22"/>
      <c r="C52" s="12"/>
      <c r="D52" s="15"/>
      <c r="E52" s="15"/>
      <c r="F52" s="37">
        <f>E52*D52</f>
        <v>0</v>
      </c>
      <c r="G52" s="12"/>
    </row>
    <row r="53" spans="1:8" ht="16.5" thickBot="1" x14ac:dyDescent="0.3">
      <c r="A53" s="16" t="s">
        <v>34</v>
      </c>
      <c r="B53" s="13"/>
      <c r="C53" s="12"/>
      <c r="D53" s="12"/>
      <c r="E53" s="12"/>
      <c r="F53" s="37"/>
      <c r="G53" s="12"/>
    </row>
    <row r="54" spans="1:8" ht="16.5" thickBot="1" x14ac:dyDescent="0.3">
      <c r="A54" s="16" t="s">
        <v>14</v>
      </c>
      <c r="B54" s="13"/>
      <c r="C54" s="12"/>
      <c r="D54" s="12"/>
      <c r="E54" s="12"/>
      <c r="F54" s="37"/>
      <c r="G54" s="12"/>
    </row>
    <row r="55" spans="1:8" ht="16.5" thickBot="1" x14ac:dyDescent="0.3">
      <c r="A55" s="16" t="s">
        <v>53</v>
      </c>
      <c r="B55" s="11" t="s">
        <v>35</v>
      </c>
      <c r="C55" s="9"/>
      <c r="D55" s="12"/>
      <c r="E55" s="12"/>
      <c r="F55" s="37">
        <f>F29+F35+F39+F43+F51+F47</f>
        <v>350000</v>
      </c>
      <c r="G55" s="12"/>
    </row>
    <row r="56" spans="1:8" ht="18.75" x14ac:dyDescent="0.25">
      <c r="A56" s="1"/>
    </row>
    <row r="57" spans="1:8" ht="15.75" x14ac:dyDescent="0.25">
      <c r="A57" s="26"/>
      <c r="B57" s="27"/>
      <c r="C57" s="26"/>
      <c r="D57" s="26"/>
      <c r="E57" s="26"/>
      <c r="F57" s="26"/>
      <c r="G57" s="26"/>
    </row>
    <row r="58" spans="1:8" ht="18.75" x14ac:dyDescent="0.25">
      <c r="A58" s="55" t="s">
        <v>106</v>
      </c>
      <c r="B58" s="55"/>
      <c r="C58" s="55"/>
      <c r="D58" s="55"/>
      <c r="E58" s="55"/>
      <c r="F58" s="55"/>
      <c r="G58" s="55"/>
      <c r="H58" s="25"/>
    </row>
    <row r="59" spans="1:8" ht="33" customHeight="1" x14ac:dyDescent="0.25">
      <c r="A59" s="58" t="s">
        <v>124</v>
      </c>
      <c r="B59" s="58"/>
      <c r="C59" s="58"/>
      <c r="D59" s="58"/>
      <c r="E59" s="58"/>
      <c r="F59" s="58"/>
      <c r="G59" s="58"/>
      <c r="H59" s="58"/>
    </row>
    <row r="60" spans="1:8" ht="20.25" customHeight="1" x14ac:dyDescent="0.3">
      <c r="A60" s="64" t="s">
        <v>125</v>
      </c>
      <c r="B60" s="65"/>
      <c r="C60" s="65"/>
      <c r="D60" s="65"/>
      <c r="E60" s="65"/>
      <c r="F60" s="65"/>
      <c r="G60" s="65"/>
      <c r="H60" s="65"/>
    </row>
    <row r="61" spans="1:8" ht="18.75" x14ac:dyDescent="0.25">
      <c r="A61" s="58" t="s">
        <v>156</v>
      </c>
      <c r="B61" s="58"/>
      <c r="C61" s="58"/>
      <c r="D61" s="58"/>
      <c r="E61" s="58"/>
      <c r="F61" s="58"/>
      <c r="G61" s="58"/>
      <c r="H61" s="58"/>
    </row>
    <row r="62" spans="1:8" ht="24.75" customHeight="1" x14ac:dyDescent="0.25">
      <c r="A62" s="58" t="s">
        <v>157</v>
      </c>
      <c r="B62" s="58"/>
      <c r="C62" s="58"/>
      <c r="D62" s="58"/>
      <c r="E62" s="58"/>
      <c r="F62" s="58"/>
      <c r="G62" s="58"/>
      <c r="H62" s="58"/>
    </row>
    <row r="63" spans="1:8" ht="18.75" x14ac:dyDescent="0.25">
      <c r="A63" s="58" t="s">
        <v>107</v>
      </c>
      <c r="B63" s="58"/>
      <c r="C63" s="58"/>
      <c r="D63" s="58"/>
      <c r="E63" s="58"/>
      <c r="F63" s="58"/>
      <c r="G63" s="58"/>
      <c r="H63" s="58"/>
    </row>
    <row r="64" spans="1:8" ht="40.5" customHeight="1" x14ac:dyDescent="0.25">
      <c r="A64" s="58" t="s">
        <v>158</v>
      </c>
      <c r="B64" s="58"/>
      <c r="C64" s="58"/>
      <c r="D64" s="58"/>
      <c r="E64" s="58"/>
      <c r="F64" s="58"/>
      <c r="G64" s="58"/>
      <c r="H64" s="58"/>
    </row>
    <row r="65" spans="1:8" ht="48.75" customHeight="1" x14ac:dyDescent="0.25">
      <c r="A65" s="58" t="s">
        <v>159</v>
      </c>
      <c r="B65" s="58"/>
      <c r="C65" s="58"/>
      <c r="D65" s="58"/>
      <c r="E65" s="58"/>
      <c r="F65" s="58"/>
      <c r="G65" s="58"/>
      <c r="H65" s="58"/>
    </row>
    <row r="66" spans="1:8" s="24" customFormat="1" ht="18.75" x14ac:dyDescent="0.25">
      <c r="A66" s="58" t="s">
        <v>108</v>
      </c>
      <c r="B66" s="58"/>
      <c r="C66" s="58"/>
      <c r="D66" s="58"/>
      <c r="E66" s="58"/>
      <c r="F66" s="58"/>
      <c r="G66" s="58"/>
      <c r="H66" s="58"/>
    </row>
    <row r="67" spans="1:8" ht="19.5" thickBot="1" x14ac:dyDescent="0.3">
      <c r="A67" s="54" t="s">
        <v>36</v>
      </c>
      <c r="B67" s="54"/>
      <c r="C67" s="54"/>
      <c r="D67" s="54"/>
      <c r="E67" s="54"/>
      <c r="F67" s="54"/>
      <c r="G67" s="54"/>
      <c r="H67" s="54"/>
    </row>
    <row r="68" spans="1:8" ht="62.25" customHeight="1" x14ac:dyDescent="0.25">
      <c r="A68" s="14" t="s">
        <v>2</v>
      </c>
      <c r="B68" s="59" t="s">
        <v>37</v>
      </c>
      <c r="C68" s="59" t="s">
        <v>38</v>
      </c>
      <c r="D68" s="59" t="s">
        <v>39</v>
      </c>
      <c r="E68" s="59" t="s">
        <v>40</v>
      </c>
      <c r="F68" s="59" t="s">
        <v>41</v>
      </c>
      <c r="G68" s="59" t="s">
        <v>42</v>
      </c>
      <c r="H68" s="59" t="s">
        <v>43</v>
      </c>
    </row>
    <row r="69" spans="1:8" ht="16.5" thickBot="1" x14ac:dyDescent="0.3">
      <c r="A69" s="16" t="s">
        <v>3</v>
      </c>
      <c r="B69" s="60"/>
      <c r="C69" s="60"/>
      <c r="D69" s="60"/>
      <c r="E69" s="60"/>
      <c r="F69" s="60"/>
      <c r="G69" s="60"/>
      <c r="H69" s="60"/>
    </row>
    <row r="70" spans="1:8" ht="16.5" thickBot="1" x14ac:dyDescent="0.3">
      <c r="A70" s="7" t="s">
        <v>10</v>
      </c>
      <c r="B70" s="11" t="s">
        <v>140</v>
      </c>
      <c r="C70" s="15" t="s">
        <v>141</v>
      </c>
      <c r="D70" s="15">
        <v>50</v>
      </c>
      <c r="E70" s="15">
        <v>2000</v>
      </c>
      <c r="F70" s="38">
        <f>D70*E70</f>
        <v>100000</v>
      </c>
      <c r="G70" s="15"/>
      <c r="H70" s="38">
        <f>D70*G70</f>
        <v>0</v>
      </c>
    </row>
    <row r="71" spans="1:8" ht="16.5" thickBot="1" x14ac:dyDescent="0.3">
      <c r="A71" s="7" t="s">
        <v>15</v>
      </c>
      <c r="B71" s="11"/>
      <c r="C71" s="15"/>
      <c r="D71" s="15"/>
      <c r="E71" s="15"/>
      <c r="F71" s="38">
        <f t="shared" ref="F71:F73" si="1">D71*E71</f>
        <v>0</v>
      </c>
      <c r="G71" s="15"/>
      <c r="H71" s="38">
        <f t="shared" ref="H71:H73" si="2">D71*G71</f>
        <v>0</v>
      </c>
    </row>
    <row r="72" spans="1:8" ht="16.5" thickBot="1" x14ac:dyDescent="0.3">
      <c r="A72" s="7" t="s">
        <v>19</v>
      </c>
      <c r="B72" s="11"/>
      <c r="C72" s="15"/>
      <c r="D72" s="15"/>
      <c r="E72" s="15"/>
      <c r="F72" s="38">
        <f t="shared" si="1"/>
        <v>0</v>
      </c>
      <c r="G72" s="15"/>
      <c r="H72" s="38">
        <f t="shared" si="2"/>
        <v>0</v>
      </c>
    </row>
    <row r="73" spans="1:8" ht="16.5" thickBot="1" x14ac:dyDescent="0.3">
      <c r="A73" s="23" t="s">
        <v>14</v>
      </c>
      <c r="B73" s="11"/>
      <c r="C73" s="15"/>
      <c r="D73" s="15"/>
      <c r="E73" s="15"/>
      <c r="F73" s="38">
        <f t="shared" si="1"/>
        <v>0</v>
      </c>
      <c r="G73" s="15"/>
      <c r="H73" s="38">
        <f t="shared" si="2"/>
        <v>0</v>
      </c>
    </row>
    <row r="74" spans="1:8" ht="16.5" thickBot="1" x14ac:dyDescent="0.3">
      <c r="A74" s="23" t="s">
        <v>14</v>
      </c>
      <c r="B74" s="11" t="s">
        <v>44</v>
      </c>
      <c r="C74" s="12"/>
      <c r="D74" s="12"/>
      <c r="E74" s="12"/>
      <c r="F74" s="37">
        <f>SUM(F70:F73)</f>
        <v>100000</v>
      </c>
      <c r="G74" s="12"/>
      <c r="H74" s="37">
        <f>SUM(H70:H73)</f>
        <v>0</v>
      </c>
    </row>
    <row r="75" spans="1:8" ht="18.75" x14ac:dyDescent="0.25">
      <c r="A75" s="18"/>
    </row>
    <row r="76" spans="1:8" ht="18.75" x14ac:dyDescent="0.25">
      <c r="A76" s="55" t="s">
        <v>110</v>
      </c>
      <c r="B76" s="55"/>
      <c r="C76" s="55"/>
    </row>
    <row r="77" spans="1:8" ht="19.5" thickBot="1" x14ac:dyDescent="0.3">
      <c r="A77" s="54" t="s">
        <v>45</v>
      </c>
      <c r="B77" s="54"/>
      <c r="C77" s="54"/>
    </row>
    <row r="78" spans="1:8" ht="15.75" x14ac:dyDescent="0.25">
      <c r="A78" s="14" t="s">
        <v>2</v>
      </c>
      <c r="B78" s="59" t="s">
        <v>4</v>
      </c>
      <c r="C78" s="59" t="s">
        <v>46</v>
      </c>
    </row>
    <row r="79" spans="1:8" ht="16.5" thickBot="1" x14ac:dyDescent="0.3">
      <c r="A79" s="16" t="s">
        <v>3</v>
      </c>
      <c r="B79" s="60"/>
      <c r="C79" s="60"/>
    </row>
    <row r="80" spans="1:8" ht="16.5" thickBot="1" x14ac:dyDescent="0.3">
      <c r="A80" s="5" t="s">
        <v>10</v>
      </c>
      <c r="B80" s="13" t="s">
        <v>47</v>
      </c>
      <c r="C80" s="6"/>
    </row>
    <row r="81" spans="1:15" ht="32.25" thickBot="1" x14ac:dyDescent="0.3">
      <c r="A81" s="5" t="s">
        <v>15</v>
      </c>
      <c r="B81" s="13" t="s">
        <v>48</v>
      </c>
      <c r="C81" s="6">
        <v>3000</v>
      </c>
    </row>
    <row r="82" spans="1:15" ht="32.25" thickBot="1" x14ac:dyDescent="0.3">
      <c r="A82" s="5" t="s">
        <v>19</v>
      </c>
      <c r="B82" s="13" t="s">
        <v>49</v>
      </c>
      <c r="C82" s="6"/>
    </row>
    <row r="83" spans="1:15" ht="32.25" thickBot="1" x14ac:dyDescent="0.3">
      <c r="A83" s="5" t="s">
        <v>23</v>
      </c>
      <c r="B83" s="13" t="s">
        <v>50</v>
      </c>
      <c r="C83" s="6"/>
    </row>
    <row r="84" spans="1:15" ht="16.5" thickBot="1" x14ac:dyDescent="0.3">
      <c r="A84" s="5" t="s">
        <v>27</v>
      </c>
      <c r="B84" s="13" t="s">
        <v>51</v>
      </c>
      <c r="C84" s="6">
        <v>1000</v>
      </c>
    </row>
    <row r="85" spans="1:15" ht="36" customHeight="1" thickBot="1" x14ac:dyDescent="0.3">
      <c r="A85" s="5" t="s">
        <v>31</v>
      </c>
      <c r="B85" s="13" t="s">
        <v>52</v>
      </c>
      <c r="C85" s="6"/>
    </row>
    <row r="86" spans="1:15" ht="79.5" thickBot="1" x14ac:dyDescent="0.3">
      <c r="A86" s="5" t="s">
        <v>53</v>
      </c>
      <c r="B86" s="13" t="s">
        <v>54</v>
      </c>
      <c r="C86" s="6"/>
    </row>
    <row r="87" spans="1:15" ht="16.5" thickBot="1" x14ac:dyDescent="0.3">
      <c r="A87" s="5" t="s">
        <v>55</v>
      </c>
      <c r="B87" s="13" t="s">
        <v>56</v>
      </c>
      <c r="C87" s="6">
        <v>4000</v>
      </c>
    </row>
    <row r="88" spans="1:15" ht="16.5" thickBot="1" x14ac:dyDescent="0.3">
      <c r="A88" s="5" t="s">
        <v>14</v>
      </c>
      <c r="B88" s="13"/>
      <c r="C88" s="6"/>
    </row>
    <row r="89" spans="1:15" ht="16.5" thickBot="1" x14ac:dyDescent="0.3">
      <c r="A89" s="5" t="s">
        <v>14</v>
      </c>
      <c r="B89" s="13"/>
      <c r="C89" s="6"/>
    </row>
    <row r="90" spans="1:15" ht="16.5" thickBot="1" x14ac:dyDescent="0.3">
      <c r="A90" s="5" t="s">
        <v>14</v>
      </c>
      <c r="B90" s="13" t="s">
        <v>35</v>
      </c>
      <c r="C90" s="39">
        <f>C80+C81+C82+C83+C84+C85+C86+C87</f>
        <v>8000</v>
      </c>
    </row>
    <row r="91" spans="1:15" ht="18.75" x14ac:dyDescent="0.25">
      <c r="A91" s="1"/>
    </row>
    <row r="92" spans="1:15" ht="18.75" x14ac:dyDescent="0.25">
      <c r="A92" s="55" t="s">
        <v>109</v>
      </c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</row>
    <row r="93" spans="1:15" ht="18.75" x14ac:dyDescent="0.25">
      <c r="A93" s="55" t="s">
        <v>57</v>
      </c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</row>
    <row r="94" spans="1:15" ht="19.5" thickBot="1" x14ac:dyDescent="0.3">
      <c r="A94" s="17" t="s">
        <v>58</v>
      </c>
    </row>
    <row r="95" spans="1:15" ht="49.5" customHeight="1" thickBot="1" x14ac:dyDescent="0.3">
      <c r="A95" s="40" t="s">
        <v>105</v>
      </c>
      <c r="B95" s="40" t="s">
        <v>59</v>
      </c>
      <c r="C95" s="41" t="s">
        <v>60</v>
      </c>
      <c r="D95" s="41" t="s">
        <v>61</v>
      </c>
      <c r="E95" s="41" t="s">
        <v>62</v>
      </c>
      <c r="F95" s="41" t="s">
        <v>63</v>
      </c>
      <c r="G95" s="41" t="s">
        <v>64</v>
      </c>
      <c r="H95" s="41" t="s">
        <v>65</v>
      </c>
      <c r="I95" s="41" t="s">
        <v>66</v>
      </c>
      <c r="J95" s="41" t="s">
        <v>67</v>
      </c>
      <c r="K95" s="41" t="s">
        <v>68</v>
      </c>
      <c r="L95" s="41" t="s">
        <v>69</v>
      </c>
      <c r="M95" s="41" t="s">
        <v>70</v>
      </c>
      <c r="N95" s="41" t="s">
        <v>71</v>
      </c>
      <c r="O95" s="41" t="s">
        <v>35</v>
      </c>
    </row>
    <row r="96" spans="1:15" ht="32.25" thickBot="1" x14ac:dyDescent="0.3">
      <c r="A96" s="40" t="s">
        <v>10</v>
      </c>
      <c r="B96" s="42" t="s">
        <v>72</v>
      </c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</row>
    <row r="97" spans="1:15" ht="32.25" thickBot="1" x14ac:dyDescent="0.3">
      <c r="A97" s="43" t="s">
        <v>15</v>
      </c>
      <c r="B97" s="44" t="s">
        <v>73</v>
      </c>
      <c r="C97" s="45">
        <v>0.5</v>
      </c>
      <c r="D97" s="45">
        <v>0.7</v>
      </c>
      <c r="E97" s="45">
        <v>0.8</v>
      </c>
      <c r="F97" s="45">
        <v>0.9</v>
      </c>
      <c r="G97" s="45">
        <v>1</v>
      </c>
      <c r="H97" s="45">
        <v>1</v>
      </c>
      <c r="I97" s="45">
        <v>1</v>
      </c>
      <c r="J97" s="45">
        <v>1</v>
      </c>
      <c r="K97" s="45">
        <v>1</v>
      </c>
      <c r="L97" s="45">
        <v>1</v>
      </c>
      <c r="M97" s="45">
        <v>1</v>
      </c>
      <c r="N97" s="45">
        <v>1</v>
      </c>
      <c r="O97" s="38"/>
    </row>
    <row r="98" spans="1:15" ht="32.25" thickBot="1" x14ac:dyDescent="0.3">
      <c r="A98" s="43" t="s">
        <v>19</v>
      </c>
      <c r="B98" s="44" t="s">
        <v>74</v>
      </c>
      <c r="C98" s="38">
        <f>$F74*C97</f>
        <v>50000</v>
      </c>
      <c r="D98" s="38">
        <f t="shared" ref="D98:N98" si="3">$F74*D97</f>
        <v>70000</v>
      </c>
      <c r="E98" s="38">
        <f>$F74*E97</f>
        <v>80000</v>
      </c>
      <c r="F98" s="38">
        <f t="shared" si="3"/>
        <v>90000</v>
      </c>
      <c r="G98" s="38">
        <f t="shared" si="3"/>
        <v>100000</v>
      </c>
      <c r="H98" s="38">
        <f t="shared" si="3"/>
        <v>100000</v>
      </c>
      <c r="I98" s="38">
        <f t="shared" si="3"/>
        <v>100000</v>
      </c>
      <c r="J98" s="38">
        <f t="shared" si="3"/>
        <v>100000</v>
      </c>
      <c r="K98" s="38">
        <f t="shared" si="3"/>
        <v>100000</v>
      </c>
      <c r="L98" s="38">
        <f t="shared" si="3"/>
        <v>100000</v>
      </c>
      <c r="M98" s="38">
        <f t="shared" si="3"/>
        <v>100000</v>
      </c>
      <c r="N98" s="38">
        <f t="shared" si="3"/>
        <v>100000</v>
      </c>
      <c r="O98" s="38">
        <f>SUM(C98:N98)</f>
        <v>1090000</v>
      </c>
    </row>
    <row r="99" spans="1:15" ht="66.75" customHeight="1" thickBot="1" x14ac:dyDescent="0.3">
      <c r="A99" s="43" t="s">
        <v>23</v>
      </c>
      <c r="B99" s="44" t="s">
        <v>111</v>
      </c>
      <c r="C99" s="38">
        <f>SUM(C100:C103)</f>
        <v>4000</v>
      </c>
      <c r="D99" s="38">
        <f>SUM(D100:D103)</f>
        <v>4000</v>
      </c>
      <c r="E99" s="38">
        <f>SUM(E100:E103)</f>
        <v>4000</v>
      </c>
      <c r="F99" s="38">
        <f t="shared" ref="F99:N99" si="4">SUM(F100:F103)</f>
        <v>4000</v>
      </c>
      <c r="G99" s="38">
        <f t="shared" si="4"/>
        <v>4000</v>
      </c>
      <c r="H99" s="38">
        <f t="shared" si="4"/>
        <v>4000</v>
      </c>
      <c r="I99" s="38">
        <f t="shared" si="4"/>
        <v>4000</v>
      </c>
      <c r="J99" s="38">
        <f t="shared" si="4"/>
        <v>4000</v>
      </c>
      <c r="K99" s="38">
        <f t="shared" si="4"/>
        <v>4000</v>
      </c>
      <c r="L99" s="38">
        <f t="shared" si="4"/>
        <v>4000</v>
      </c>
      <c r="M99" s="38">
        <f t="shared" si="4"/>
        <v>4000</v>
      </c>
      <c r="N99" s="38">
        <f t="shared" si="4"/>
        <v>4000</v>
      </c>
      <c r="O99" s="38">
        <f>SUM(C99:N99)</f>
        <v>48000</v>
      </c>
    </row>
    <row r="100" spans="1:15" ht="32.25" thickBot="1" x14ac:dyDescent="0.3">
      <c r="A100" s="43" t="s">
        <v>25</v>
      </c>
      <c r="B100" s="44" t="s">
        <v>126</v>
      </c>
      <c r="C100" s="38">
        <f>C97*H74</f>
        <v>0</v>
      </c>
      <c r="D100" s="38">
        <f>D97*H74</f>
        <v>0</v>
      </c>
      <c r="E100" s="38">
        <f>E97*H74</f>
        <v>0</v>
      </c>
      <c r="F100" s="38">
        <f>F97*H74</f>
        <v>0</v>
      </c>
      <c r="G100" s="38">
        <f>G97*H74</f>
        <v>0</v>
      </c>
      <c r="H100" s="38">
        <f>H97*H74</f>
        <v>0</v>
      </c>
      <c r="I100" s="38">
        <f>I97*H74</f>
        <v>0</v>
      </c>
      <c r="J100" s="38">
        <f>J97*H74</f>
        <v>0</v>
      </c>
      <c r="K100" s="38">
        <f>K97*H74</f>
        <v>0</v>
      </c>
      <c r="L100" s="38">
        <f>L97*H74</f>
        <v>0</v>
      </c>
      <c r="M100" s="38">
        <f>M97*H74</f>
        <v>0</v>
      </c>
      <c r="N100" s="38">
        <f>N97*H74</f>
        <v>0</v>
      </c>
      <c r="O100" s="38">
        <f>SUM(C100:N100)</f>
        <v>0</v>
      </c>
    </row>
    <row r="101" spans="1:15" ht="16.5" thickBot="1" x14ac:dyDescent="0.3">
      <c r="A101" s="43" t="s">
        <v>26</v>
      </c>
      <c r="B101" s="44" t="s">
        <v>129</v>
      </c>
      <c r="C101" s="38">
        <f>SUM(C80:C86)</f>
        <v>4000</v>
      </c>
      <c r="D101" s="38">
        <f>SUM(C80:C86)</f>
        <v>4000</v>
      </c>
      <c r="E101" s="38">
        <f>SUM(C80:C86)</f>
        <v>4000</v>
      </c>
      <c r="F101" s="38">
        <f>SUM(C80:C86)</f>
        <v>4000</v>
      </c>
      <c r="G101" s="38">
        <f>SUM(C80:C86)</f>
        <v>4000</v>
      </c>
      <c r="H101" s="38">
        <f>SUM(C80:C86)</f>
        <v>4000</v>
      </c>
      <c r="I101" s="38">
        <f>SUM(C80:C86)</f>
        <v>4000</v>
      </c>
      <c r="J101" s="38">
        <f>SUM(C80:C86)</f>
        <v>4000</v>
      </c>
      <c r="K101" s="38">
        <f>SUM(C80:C86)</f>
        <v>4000</v>
      </c>
      <c r="L101" s="38">
        <f>SUM(C80:C86)</f>
        <v>4000</v>
      </c>
      <c r="M101" s="38">
        <f>SUM(C80:C86)</f>
        <v>4000</v>
      </c>
      <c r="N101" s="38">
        <f>SUM(C80:C86)</f>
        <v>4000</v>
      </c>
      <c r="O101" s="38">
        <f>SUM(C101:N101)</f>
        <v>48000</v>
      </c>
    </row>
    <row r="102" spans="1:15" ht="16.5" thickBot="1" x14ac:dyDescent="0.3">
      <c r="A102" s="43"/>
      <c r="B102" s="44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</row>
    <row r="103" spans="1:15" ht="16.5" thickBot="1" x14ac:dyDescent="0.3">
      <c r="A103" s="43" t="s">
        <v>14</v>
      </c>
      <c r="B103" s="44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>
        <f t="shared" ref="O103:O104" si="5">SUM(C103:N103)</f>
        <v>0</v>
      </c>
    </row>
    <row r="104" spans="1:15" ht="32.25" thickBot="1" x14ac:dyDescent="0.3">
      <c r="A104" s="43" t="s">
        <v>27</v>
      </c>
      <c r="B104" s="44" t="s">
        <v>75</v>
      </c>
      <c r="C104" s="38">
        <f>C98-C99</f>
        <v>46000</v>
      </c>
      <c r="D104" s="38">
        <f>D98-D99</f>
        <v>66000</v>
      </c>
      <c r="E104" s="38">
        <f t="shared" ref="E104:N104" si="6">E98-E99</f>
        <v>76000</v>
      </c>
      <c r="F104" s="38">
        <f>F98-F99</f>
        <v>86000</v>
      </c>
      <c r="G104" s="38">
        <f t="shared" si="6"/>
        <v>96000</v>
      </c>
      <c r="H104" s="38">
        <f t="shared" si="6"/>
        <v>96000</v>
      </c>
      <c r="I104" s="38">
        <f t="shared" si="6"/>
        <v>96000</v>
      </c>
      <c r="J104" s="38">
        <f t="shared" si="6"/>
        <v>96000</v>
      </c>
      <c r="K104" s="38">
        <f t="shared" si="6"/>
        <v>96000</v>
      </c>
      <c r="L104" s="38">
        <f t="shared" si="6"/>
        <v>96000</v>
      </c>
      <c r="M104" s="38">
        <f t="shared" si="6"/>
        <v>96000</v>
      </c>
      <c r="N104" s="38">
        <f t="shared" si="6"/>
        <v>96000</v>
      </c>
      <c r="O104" s="38">
        <f t="shared" si="5"/>
        <v>1042000</v>
      </c>
    </row>
    <row r="105" spans="1:15" ht="16.5" thickBot="1" x14ac:dyDescent="0.3">
      <c r="A105" s="43" t="s">
        <v>31</v>
      </c>
      <c r="B105" s="44" t="s">
        <v>76</v>
      </c>
      <c r="C105" s="38">
        <f>SUM(C106:C107)</f>
        <v>2000</v>
      </c>
      <c r="D105" s="38">
        <f>SUM(D106:D107)</f>
        <v>2800</v>
      </c>
      <c r="E105" s="38">
        <f t="shared" ref="E105:N105" si="7">SUM(E106:E107)</f>
        <v>3200</v>
      </c>
      <c r="F105" s="38">
        <f t="shared" si="7"/>
        <v>3600</v>
      </c>
      <c r="G105" s="38">
        <f>SUM(G106:G107)</f>
        <v>4000</v>
      </c>
      <c r="H105" s="38">
        <f t="shared" si="7"/>
        <v>4000</v>
      </c>
      <c r="I105" s="38">
        <f t="shared" si="7"/>
        <v>4000</v>
      </c>
      <c r="J105" s="38">
        <f t="shared" si="7"/>
        <v>4000</v>
      </c>
      <c r="K105" s="38">
        <f t="shared" si="7"/>
        <v>4000</v>
      </c>
      <c r="L105" s="38">
        <f t="shared" si="7"/>
        <v>4000</v>
      </c>
      <c r="M105" s="38">
        <f t="shared" si="7"/>
        <v>4000</v>
      </c>
      <c r="N105" s="38">
        <f t="shared" si="7"/>
        <v>4000</v>
      </c>
      <c r="O105" s="38">
        <f>SUM(C105:N105)</f>
        <v>43600</v>
      </c>
    </row>
    <row r="106" spans="1:15" ht="33.75" thickBot="1" x14ac:dyDescent="0.3">
      <c r="A106" s="43"/>
      <c r="B106" s="46" t="s">
        <v>127</v>
      </c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>
        <f t="shared" ref="O106:O108" si="8">SUM(C106:N106)</f>
        <v>0</v>
      </c>
    </row>
    <row r="107" spans="1:15" ht="50.25" thickBot="1" x14ac:dyDescent="0.3">
      <c r="A107" s="43"/>
      <c r="B107" s="46" t="s">
        <v>128</v>
      </c>
      <c r="C107" s="40">
        <f>C98*0.04</f>
        <v>2000</v>
      </c>
      <c r="D107" s="40">
        <f t="shared" ref="D107:N107" si="9">D98*0.04</f>
        <v>2800</v>
      </c>
      <c r="E107" s="40">
        <f t="shared" si="9"/>
        <v>3200</v>
      </c>
      <c r="F107" s="40">
        <f t="shared" si="9"/>
        <v>3600</v>
      </c>
      <c r="G107" s="40">
        <f t="shared" si="9"/>
        <v>4000</v>
      </c>
      <c r="H107" s="40">
        <f t="shared" si="9"/>
        <v>4000</v>
      </c>
      <c r="I107" s="40">
        <f t="shared" si="9"/>
        <v>4000</v>
      </c>
      <c r="J107" s="40">
        <f t="shared" si="9"/>
        <v>4000</v>
      </c>
      <c r="K107" s="40">
        <f t="shared" si="9"/>
        <v>4000</v>
      </c>
      <c r="L107" s="40">
        <f t="shared" si="9"/>
        <v>4000</v>
      </c>
      <c r="M107" s="40">
        <f t="shared" si="9"/>
        <v>4000</v>
      </c>
      <c r="N107" s="40">
        <f t="shared" si="9"/>
        <v>4000</v>
      </c>
      <c r="O107" s="40">
        <f t="shared" si="8"/>
        <v>43600</v>
      </c>
    </row>
    <row r="108" spans="1:15" ht="32.25" thickBot="1" x14ac:dyDescent="0.3">
      <c r="A108" s="43" t="s">
        <v>53</v>
      </c>
      <c r="B108" s="42" t="s">
        <v>77</v>
      </c>
      <c r="C108" s="40">
        <f>C104-C105</f>
        <v>44000</v>
      </c>
      <c r="D108" s="40">
        <f t="shared" ref="D108:N108" si="10">D104-D105</f>
        <v>63200</v>
      </c>
      <c r="E108" s="40">
        <f>E104-E105</f>
        <v>72800</v>
      </c>
      <c r="F108" s="40">
        <f t="shared" si="10"/>
        <v>82400</v>
      </c>
      <c r="G108" s="40">
        <f t="shared" si="10"/>
        <v>92000</v>
      </c>
      <c r="H108" s="40">
        <f t="shared" si="10"/>
        <v>92000</v>
      </c>
      <c r="I108" s="40">
        <f t="shared" si="10"/>
        <v>92000</v>
      </c>
      <c r="J108" s="40">
        <f t="shared" si="10"/>
        <v>92000</v>
      </c>
      <c r="K108" s="40">
        <f t="shared" si="10"/>
        <v>92000</v>
      </c>
      <c r="L108" s="40">
        <f t="shared" si="10"/>
        <v>92000</v>
      </c>
      <c r="M108" s="40">
        <f t="shared" si="10"/>
        <v>92000</v>
      </c>
      <c r="N108" s="40">
        <f t="shared" si="10"/>
        <v>92000</v>
      </c>
      <c r="O108" s="40">
        <f t="shared" si="8"/>
        <v>998400</v>
      </c>
    </row>
    <row r="109" spans="1:15" ht="16.5" thickBot="1" x14ac:dyDescent="0.3">
      <c r="A109" s="52" t="s">
        <v>55</v>
      </c>
      <c r="B109" s="42" t="s">
        <v>78</v>
      </c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1">
        <f>D119/D115</f>
        <v>0.91596330275229365</v>
      </c>
    </row>
    <row r="110" spans="1:15" ht="16.5" thickBot="1" x14ac:dyDescent="0.3">
      <c r="A110" s="53"/>
      <c r="B110" s="47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1"/>
    </row>
    <row r="111" spans="1:15" ht="18.75" x14ac:dyDescent="0.25">
      <c r="A111" s="18"/>
    </row>
    <row r="112" spans="1:15" ht="18.75" x14ac:dyDescent="0.25">
      <c r="A112" s="55" t="s">
        <v>79</v>
      </c>
      <c r="B112" s="55"/>
      <c r="C112" s="55"/>
      <c r="D112" s="55"/>
      <c r="E112" s="55"/>
      <c r="F112" s="20"/>
      <c r="G112" s="20"/>
      <c r="H112" s="20"/>
      <c r="I112" s="20"/>
      <c r="J112" s="20"/>
      <c r="K112" s="20"/>
      <c r="L112" s="20"/>
      <c r="M112" s="20"/>
      <c r="N112" s="20"/>
      <c r="O112" s="20"/>
    </row>
    <row r="113" spans="1:15" ht="19.5" thickBot="1" x14ac:dyDescent="0.3">
      <c r="A113" s="54" t="s">
        <v>80</v>
      </c>
      <c r="B113" s="54"/>
      <c r="C113" s="54"/>
      <c r="D113" s="54"/>
      <c r="E113" s="54"/>
    </row>
    <row r="114" spans="1:15" ht="48" thickBot="1" x14ac:dyDescent="0.3">
      <c r="A114" s="7" t="s">
        <v>105</v>
      </c>
      <c r="B114" s="15" t="s">
        <v>59</v>
      </c>
      <c r="C114" s="15" t="s">
        <v>81</v>
      </c>
      <c r="D114" s="15" t="s">
        <v>112</v>
      </c>
      <c r="E114" s="15" t="s">
        <v>82</v>
      </c>
    </row>
    <row r="115" spans="1:15" ht="32.25" thickBot="1" x14ac:dyDescent="0.3">
      <c r="A115" s="7" t="s">
        <v>10</v>
      </c>
      <c r="B115" s="11" t="s">
        <v>83</v>
      </c>
      <c r="C115" s="15" t="s">
        <v>84</v>
      </c>
      <c r="D115" s="48">
        <f>E115/12</f>
        <v>90833.333333333328</v>
      </c>
      <c r="E115" s="38">
        <f>O98</f>
        <v>1090000</v>
      </c>
    </row>
    <row r="116" spans="1:15" ht="32.25" thickBot="1" x14ac:dyDescent="0.3">
      <c r="A116" s="7" t="s">
        <v>15</v>
      </c>
      <c r="B116" s="11" t="s">
        <v>85</v>
      </c>
      <c r="C116" s="15" t="s">
        <v>84</v>
      </c>
      <c r="D116" s="48">
        <f>E116/12</f>
        <v>7633.333333333333</v>
      </c>
      <c r="E116" s="38">
        <f>E117+E118</f>
        <v>91600</v>
      </c>
    </row>
    <row r="117" spans="1:15" ht="16.5" thickBot="1" x14ac:dyDescent="0.3">
      <c r="A117" s="7" t="s">
        <v>19</v>
      </c>
      <c r="B117" s="11" t="s">
        <v>86</v>
      </c>
      <c r="C117" s="15" t="s">
        <v>84</v>
      </c>
      <c r="D117" s="48">
        <f>E117/12</f>
        <v>4000</v>
      </c>
      <c r="E117" s="38">
        <f>O99</f>
        <v>48000</v>
      </c>
    </row>
    <row r="118" spans="1:15" ht="16.5" thickBot="1" x14ac:dyDescent="0.3">
      <c r="A118" s="7" t="s">
        <v>23</v>
      </c>
      <c r="B118" s="11" t="s">
        <v>56</v>
      </c>
      <c r="C118" s="15" t="s">
        <v>84</v>
      </c>
      <c r="D118" s="48">
        <f t="shared" ref="D118:D119" si="11">E118/12</f>
        <v>3633.3333333333335</v>
      </c>
      <c r="E118" s="38">
        <f>O105</f>
        <v>43600</v>
      </c>
    </row>
    <row r="119" spans="1:15" ht="16.5" thickBot="1" x14ac:dyDescent="0.3">
      <c r="A119" s="7" t="s">
        <v>27</v>
      </c>
      <c r="B119" s="11" t="s">
        <v>87</v>
      </c>
      <c r="C119" s="15" t="s">
        <v>84</v>
      </c>
      <c r="D119" s="48">
        <f t="shared" si="11"/>
        <v>83200</v>
      </c>
      <c r="E119" s="38">
        <f>E115-E117-E118</f>
        <v>998400</v>
      </c>
    </row>
    <row r="120" spans="1:15" ht="16.5" thickBot="1" x14ac:dyDescent="0.3">
      <c r="A120" s="7" t="s">
        <v>31</v>
      </c>
      <c r="B120" s="11" t="s">
        <v>88</v>
      </c>
      <c r="C120" s="15" t="s">
        <v>89</v>
      </c>
      <c r="D120" s="48" t="s">
        <v>130</v>
      </c>
      <c r="E120" s="48">
        <f>350000/E119*12</f>
        <v>4.2067307692307692</v>
      </c>
    </row>
    <row r="121" spans="1:15" ht="32.25" thickBot="1" x14ac:dyDescent="0.3">
      <c r="A121" s="7" t="s">
        <v>53</v>
      </c>
      <c r="B121" s="11" t="s">
        <v>90</v>
      </c>
      <c r="C121" s="15" t="s">
        <v>91</v>
      </c>
      <c r="D121" s="38" t="s">
        <v>130</v>
      </c>
      <c r="E121" s="49">
        <f>D119/D115</f>
        <v>0.91596330275229365</v>
      </c>
    </row>
    <row r="122" spans="1:15" ht="19.5" thickBot="1" x14ac:dyDescent="0.3">
      <c r="A122" s="1"/>
    </row>
    <row r="123" spans="1:15" ht="18.75" x14ac:dyDescent="0.25">
      <c r="A123" s="55" t="s">
        <v>160</v>
      </c>
      <c r="B123" s="55"/>
      <c r="C123" s="55"/>
      <c r="D123" s="55"/>
      <c r="E123" s="55"/>
      <c r="F123" s="20"/>
      <c r="G123" s="20"/>
      <c r="H123" s="20"/>
      <c r="I123" s="20"/>
      <c r="J123" s="20"/>
      <c r="K123" s="20"/>
      <c r="L123" s="20"/>
      <c r="M123" s="20"/>
      <c r="N123" s="20"/>
      <c r="O123" s="20"/>
    </row>
    <row r="124" spans="1:15" ht="19.5" thickBot="1" x14ac:dyDescent="0.3">
      <c r="A124" s="54" t="s">
        <v>92</v>
      </c>
      <c r="B124" s="54"/>
      <c r="C124" s="54"/>
      <c r="D124" s="54"/>
    </row>
    <row r="125" spans="1:15" ht="62.25" customHeight="1" x14ac:dyDescent="0.25">
      <c r="A125" s="2" t="s">
        <v>2</v>
      </c>
      <c r="B125" s="56" t="s">
        <v>93</v>
      </c>
      <c r="C125" s="4" t="s">
        <v>8</v>
      </c>
      <c r="D125" s="56" t="s">
        <v>95</v>
      </c>
    </row>
    <row r="126" spans="1:15" ht="16.5" thickBot="1" x14ac:dyDescent="0.3">
      <c r="A126" s="3" t="s">
        <v>3</v>
      </c>
      <c r="B126" s="57"/>
      <c r="C126" s="6" t="s">
        <v>94</v>
      </c>
      <c r="D126" s="57"/>
    </row>
    <row r="127" spans="1:15" ht="180" customHeight="1" thickBot="1" x14ac:dyDescent="0.3">
      <c r="A127" s="3">
        <v>1</v>
      </c>
      <c r="B127" s="13" t="s">
        <v>96</v>
      </c>
      <c r="C127" s="6">
        <v>350000</v>
      </c>
      <c r="D127" s="6">
        <v>100</v>
      </c>
    </row>
    <row r="128" spans="1:15" ht="32.25" thickBot="1" x14ac:dyDescent="0.3">
      <c r="A128" s="3">
        <v>2</v>
      </c>
      <c r="B128" s="13" t="s">
        <v>97</v>
      </c>
      <c r="C128" s="6"/>
      <c r="D128" s="6"/>
    </row>
    <row r="129" spans="1:4" ht="48" thickBot="1" x14ac:dyDescent="0.3">
      <c r="A129" s="3">
        <v>3</v>
      </c>
      <c r="B129" s="13" t="s">
        <v>98</v>
      </c>
      <c r="C129" s="6"/>
      <c r="D129" s="6"/>
    </row>
    <row r="130" spans="1:4" ht="16.5" thickBot="1" x14ac:dyDescent="0.3">
      <c r="A130" s="5">
        <v>4</v>
      </c>
      <c r="B130" s="13" t="s">
        <v>35</v>
      </c>
      <c r="C130" s="39">
        <f>SUM(C127:C129)</f>
        <v>350000</v>
      </c>
      <c r="D130" s="39">
        <f>SUM(D127:D129)</f>
        <v>100</v>
      </c>
    </row>
    <row r="131" spans="1:4" ht="18.75" x14ac:dyDescent="0.25">
      <c r="A131" s="19"/>
    </row>
    <row r="132" spans="1:4" ht="18.75" x14ac:dyDescent="0.25">
      <c r="A132" s="55" t="s">
        <v>114</v>
      </c>
      <c r="B132" s="55"/>
      <c r="C132" s="55"/>
      <c r="D132" s="55"/>
    </row>
    <row r="133" spans="1:4" ht="19.5" thickBot="1" x14ac:dyDescent="0.3">
      <c r="A133" s="54" t="s">
        <v>99</v>
      </c>
      <c r="B133" s="54"/>
      <c r="C133" s="54"/>
    </row>
    <row r="134" spans="1:4" ht="78" customHeight="1" thickBot="1" x14ac:dyDescent="0.3">
      <c r="A134" s="7" t="s">
        <v>113</v>
      </c>
      <c r="B134" s="15" t="s">
        <v>100</v>
      </c>
      <c r="C134" s="15" t="s">
        <v>101</v>
      </c>
    </row>
    <row r="135" spans="1:4" ht="90" customHeight="1" thickBot="1" x14ac:dyDescent="0.3">
      <c r="A135" s="7" t="s">
        <v>10</v>
      </c>
      <c r="B135" s="11" t="s">
        <v>142</v>
      </c>
      <c r="C135" s="11" t="s">
        <v>143</v>
      </c>
    </row>
    <row r="136" spans="1:4" ht="141.75" customHeight="1" thickBot="1" x14ac:dyDescent="0.3">
      <c r="A136" s="7" t="s">
        <v>15</v>
      </c>
      <c r="B136" s="11" t="s">
        <v>144</v>
      </c>
      <c r="C136" s="11" t="s">
        <v>145</v>
      </c>
    </row>
    <row r="137" spans="1:4" ht="105" customHeight="1" thickBot="1" x14ac:dyDescent="0.3">
      <c r="A137" s="7" t="s">
        <v>19</v>
      </c>
      <c r="B137" s="11" t="s">
        <v>146</v>
      </c>
      <c r="C137" s="11" t="s">
        <v>147</v>
      </c>
    </row>
    <row r="138" spans="1:4" ht="16.5" thickBot="1" x14ac:dyDescent="0.3">
      <c r="A138" s="7" t="s">
        <v>14</v>
      </c>
      <c r="B138" s="11"/>
      <c r="C138" s="11"/>
    </row>
    <row r="139" spans="1:4" ht="18.75" x14ac:dyDescent="0.25">
      <c r="A139" s="1"/>
    </row>
  </sheetData>
  <mergeCells count="72">
    <mergeCell ref="A27:G27"/>
    <mergeCell ref="A26:G26"/>
    <mergeCell ref="A58:G58"/>
    <mergeCell ref="B78:B79"/>
    <mergeCell ref="C78:C79"/>
    <mergeCell ref="B68:B69"/>
    <mergeCell ref="C68:C69"/>
    <mergeCell ref="G68:G69"/>
    <mergeCell ref="A59:H59"/>
    <mergeCell ref="A67:H67"/>
    <mergeCell ref="A65:H65"/>
    <mergeCell ref="A64:H64"/>
    <mergeCell ref="A77:C77"/>
    <mergeCell ref="A63:H63"/>
    <mergeCell ref="A62:H62"/>
    <mergeCell ref="A61:H61"/>
    <mergeCell ref="A60:H60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93:O93"/>
    <mergeCell ref="A92:O92"/>
    <mergeCell ref="A76:C76"/>
    <mergeCell ref="A66:H66"/>
    <mergeCell ref="H68:H69"/>
    <mergeCell ref="D68:D69"/>
    <mergeCell ref="E68:E69"/>
    <mergeCell ref="F68:F69"/>
    <mergeCell ref="A124:D124"/>
    <mergeCell ref="A132:D132"/>
    <mergeCell ref="A133:C133"/>
    <mergeCell ref="A123:E123"/>
    <mergeCell ref="A112:E112"/>
    <mergeCell ref="A113:E113"/>
    <mergeCell ref="B125:B126"/>
    <mergeCell ref="D125:D126"/>
    <mergeCell ref="M109:M110"/>
    <mergeCell ref="N109:N110"/>
    <mergeCell ref="O109:O110"/>
    <mergeCell ref="A109:A110"/>
    <mergeCell ref="H109:H110"/>
    <mergeCell ref="I109:I110"/>
    <mergeCell ref="J109:J110"/>
    <mergeCell ref="K109:K110"/>
    <mergeCell ref="L109:L110"/>
    <mergeCell ref="C109:C110"/>
    <mergeCell ref="D109:D110"/>
    <mergeCell ref="E109:E110"/>
    <mergeCell ref="F109:F110"/>
    <mergeCell ref="G109:G110"/>
  </mergeCells>
  <hyperlinks>
    <hyperlink ref="A6" r:id="rId1" display="mailto:Ivanivanov1984@yandex.ru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Георгий Карнаков</cp:lastModifiedBy>
  <cp:lastPrinted>2024-05-17T07:39:17Z</cp:lastPrinted>
  <dcterms:created xsi:type="dcterms:W3CDTF">2015-06-05T18:19:34Z</dcterms:created>
  <dcterms:modified xsi:type="dcterms:W3CDTF">2026-02-10T11:01:02Z</dcterms:modified>
</cp:coreProperties>
</file>