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57" i="1"/>
  <c r="N106" i="1"/>
  <c r="M106" i="1"/>
  <c r="L106" i="1"/>
  <c r="K106" i="1"/>
  <c r="J106" i="1"/>
  <c r="I106" i="1"/>
  <c r="H106" i="1"/>
  <c r="G106" i="1"/>
  <c r="F106" i="1"/>
  <c r="D106" i="1"/>
  <c r="E106" i="1"/>
  <c r="C106" i="1"/>
  <c r="D135" i="1"/>
  <c r="C135" i="1"/>
  <c r="O111" i="1"/>
  <c r="O106" i="1" l="1"/>
  <c r="O108" i="1" l="1"/>
  <c r="C95" i="1"/>
  <c r="F75" i="1"/>
  <c r="H76" i="1"/>
  <c r="H77" i="1"/>
  <c r="H78" i="1"/>
  <c r="F76" i="1"/>
  <c r="F77" i="1"/>
  <c r="F78" i="1"/>
  <c r="H75" i="1"/>
  <c r="F56" i="1"/>
  <c r="F53" i="1"/>
  <c r="F52" i="1" s="1"/>
  <c r="F41" i="1"/>
  <c r="F42" i="1"/>
  <c r="F43" i="1"/>
  <c r="F45" i="1"/>
  <c r="F46" i="1"/>
  <c r="F47" i="1"/>
  <c r="F48" i="1"/>
  <c r="F49" i="1"/>
  <c r="F50" i="1"/>
  <c r="F51" i="1"/>
  <c r="F30" i="1"/>
  <c r="F44" i="1" l="1"/>
  <c r="H79" i="1"/>
  <c r="C105" i="1" s="1"/>
  <c r="C104" i="1" s="1"/>
  <c r="F40" i="1"/>
  <c r="F29" i="1"/>
  <c r="F79" i="1"/>
  <c r="E103" i="1" s="1"/>
  <c r="E112" i="1" s="1"/>
  <c r="C103" i="1" l="1"/>
  <c r="F103" i="1"/>
  <c r="G105" i="1"/>
  <c r="G104" i="1" s="1"/>
  <c r="J105" i="1"/>
  <c r="J104" i="1" s="1"/>
  <c r="K105" i="1"/>
  <c r="K104" i="1" s="1"/>
  <c r="D105" i="1"/>
  <c r="D104" i="1" s="1"/>
  <c r="E105" i="1"/>
  <c r="E104" i="1" s="1"/>
  <c r="E109" i="1" s="1"/>
  <c r="N105" i="1"/>
  <c r="N104" i="1" s="1"/>
  <c r="H105" i="1"/>
  <c r="H104" i="1" s="1"/>
  <c r="I105" i="1"/>
  <c r="I104" i="1" s="1"/>
  <c r="L105" i="1"/>
  <c r="L104" i="1" s="1"/>
  <c r="M105" i="1"/>
  <c r="M104" i="1" s="1"/>
  <c r="F105" i="1"/>
  <c r="F104" i="1" s="1"/>
  <c r="M103" i="1"/>
  <c r="K103" i="1"/>
  <c r="G103" i="1"/>
  <c r="L103" i="1"/>
  <c r="N103" i="1"/>
  <c r="I103" i="1"/>
  <c r="I112" i="1" s="1"/>
  <c r="H103" i="1"/>
  <c r="J103" i="1"/>
  <c r="D103" i="1"/>
  <c r="F60" i="1"/>
  <c r="E110" i="1"/>
  <c r="K112" i="1" l="1"/>
  <c r="K110" i="1" s="1"/>
  <c r="D112" i="1"/>
  <c r="D110" i="1" s="1"/>
  <c r="N112" i="1"/>
  <c r="N110" i="1" s="1"/>
  <c r="M112" i="1"/>
  <c r="M110" i="1" s="1"/>
  <c r="F112" i="1"/>
  <c r="F110" i="1" s="1"/>
  <c r="J112" i="1"/>
  <c r="J110" i="1" s="1"/>
  <c r="L112" i="1"/>
  <c r="L110" i="1" s="1"/>
  <c r="C109" i="1"/>
  <c r="C112" i="1"/>
  <c r="C110" i="1" s="1"/>
  <c r="H112" i="1"/>
  <c r="H110" i="1" s="1"/>
  <c r="G112" i="1"/>
  <c r="G110" i="1" s="1"/>
  <c r="F109" i="1"/>
  <c r="L109" i="1"/>
  <c r="J109" i="1"/>
  <c r="K109" i="1"/>
  <c r="N109" i="1"/>
  <c r="D109" i="1"/>
  <c r="O104" i="1"/>
  <c r="E122" i="1" s="1"/>
  <c r="M109" i="1"/>
  <c r="O105" i="1"/>
  <c r="G109" i="1"/>
  <c r="I110" i="1"/>
  <c r="I109" i="1"/>
  <c r="O103" i="1"/>
  <c r="E120" i="1" s="1"/>
  <c r="H109" i="1"/>
  <c r="E113" i="1"/>
  <c r="D120" i="1" l="1"/>
  <c r="D122" i="1"/>
  <c r="E121" i="1"/>
  <c r="J113" i="1"/>
  <c r="H113" i="1"/>
  <c r="G113" i="1"/>
  <c r="D113" i="1"/>
  <c r="L113" i="1"/>
  <c r="N113" i="1"/>
  <c r="F113" i="1"/>
  <c r="C113" i="1"/>
  <c r="M113" i="1"/>
  <c r="K113" i="1"/>
  <c r="O112" i="1"/>
  <c r="I113" i="1"/>
  <c r="O109" i="1"/>
  <c r="O110" i="1"/>
  <c r="E123" i="1" s="1"/>
  <c r="D123" i="1" s="1"/>
  <c r="O113" i="1" l="1"/>
  <c r="E124" i="1"/>
  <c r="E125" i="1" s="1"/>
  <c r="D124" i="1"/>
  <c r="E126" i="1" l="1"/>
  <c r="O114" i="1"/>
  <c r="D121" i="1"/>
</calcChain>
</file>

<file path=xl/sharedStrings.xml><?xml version="1.0" encoding="utf-8"?>
<sst xmlns="http://schemas.openxmlformats.org/spreadsheetml/2006/main" count="238" uniqueCount="176">
  <si>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</si>
  <si>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</si>
  <si>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</si>
  <si>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</si>
  <si>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</si>
  <si>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</si>
  <si>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</si>
  <si>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</si>
  <si>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</si>
  <si>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</si>
  <si>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</si>
  <si>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</si>
  <si>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</si>
  <si>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</si>
  <si>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</si>
  <si>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</si>
  <si>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</si>
  <si>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</si>
  <si>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</si>
  <si>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</si>
  <si>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</si>
  <si>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</si>
  <si>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</si>
  <si>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</si>
  <si>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</si>
  <si>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</si>
  <si>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</si>
  <si>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</si>
  <si>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</si>
  <si>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</si>
  <si>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</si>
  <si>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</si>
  <si>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</si>
  <si>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</si>
  <si>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</si>
  <si>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</si>
  <si>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</si>
  <si>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</si>
  <si>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</si>
  <si>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</si>
  <si>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</si>
  <si>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</si>
  <si>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</si>
  <si>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</si>
  <si>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</si>
  <si>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</si>
  <si>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</si>
  <si>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</si>
  <si>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</si>
  <si>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</si>
  <si>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</si>
  <si>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</si>
  <si>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</si>
  <si>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</si>
  <si>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</si>
  <si>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</si>
  <si>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</si>
  <si>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</si>
  <si>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</si>
  <si>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</si>
  <si>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</si>
  <si>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</si>
  <si>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</si>
  <si>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</si>
  <si>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</si>
  <si>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</si>
  <si>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</si>
  <si>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</si>
  <si>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</si>
  <si>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</si>
  <si>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</si>
  <si>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</si>
  <si>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</si>
  <si>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</si>
  <si>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</si>
  <si>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</si>
  <si>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</si>
  <si>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</si>
  <si>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</si>
  <si>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</si>
  <si>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</si>
  <si>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</si>
  <si>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</si>
  <si>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</si>
  <si>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</si>
  <si>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</si>
  <si>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</si>
  <si>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</si>
  <si>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</si>
  <si>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</si>
  <si>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</si>
  <si>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</si>
  <si>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</si>
  <si>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</si>
  <si>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</si>
  <si>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</si>
  <si>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</si>
  <si>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</si>
  <si>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</si>
  <si>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</si>
  <si>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</si>
  <si>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</si>
  <si>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</si>
  <si>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</si>
  <si>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</si>
  <si>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</si>
  <si>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</si>
  <si>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</si>
  <si>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</si>
  <si>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</si>
  <si>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</si>
  <si>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</si>
  <si>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</si>
  <si>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</si>
  <si>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</si>
  <si>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</si>
  <si>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</si>
  <si>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</si>
  <si>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</si>
  <si>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</si>
  <si>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</si>
  <si>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</si>
  <si>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</si>
  <si>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</si>
  <si>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</si>
  <si>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</si>
  <si>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</si>
  <si>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</si>
  <si>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</si>
  <si>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</si>
  <si>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</si>
  <si>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</si>
  <si>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</si>
  <si>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</si>
  <si>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</si>
  <si>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</si>
  <si>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</si>
  <si>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</si>
  <si>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</si>
  <si>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</si>
  <si>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</si>
  <si>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Перфоратор Makita</t>
  </si>
  <si>
    <t>Штроборез Makita</t>
  </si>
  <si>
    <t>Бесщеточная болгарка Makita</t>
  </si>
  <si>
    <t>Шуруповерт аккумуляторный безщеточный</t>
  </si>
  <si>
    <t>Пылесос строительный</t>
  </si>
  <si>
    <t>Мойка высокого давления</t>
  </si>
  <si>
    <t>Бур по бетону</t>
  </si>
  <si>
    <t>Универсальный набор инструментовдля монтажа</t>
  </si>
  <si>
    <t>Установка кондиционера</t>
  </si>
  <si>
    <t>Чистка сплит системы</t>
  </si>
  <si>
    <t>Заправка сплит системы</t>
  </si>
  <si>
    <t>Ремонт кондиционера</t>
  </si>
  <si>
    <t>шт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</si>
  <si>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</si>
  <si>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Монтаж, демонтаж, установка кондиционеров и техническое обслуживание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</si>
  <si>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</si>
  <si>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планируются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</si>
  <si>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</si>
  <si>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Мужчины и женщины старше 18 лет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</si>
  <si>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самозанятые и предприниматели работающие в данной сфере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</si>
  <si>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Высокое качество услуг, приемлемая стоимость, короткие сроки выполнения работ за счет опыта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</si>
  <si>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соцсети, наработанная база клиентов</t>
    </r>
  </si>
  <si>
    <t>Отсутствие клиентов</t>
  </si>
  <si>
    <t>Отсутствие необходимого оборудования в г.Липецке</t>
  </si>
  <si>
    <t>Высокая конкуренция</t>
  </si>
  <si>
    <t>Проведение активной рекламы</t>
  </si>
  <si>
    <t>Приобретение оборудования с аналогичными техническими характеристиками  в других субъектах РФ</t>
  </si>
  <si>
    <t>Предложение наиболее выгодных условий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</si>
  <si>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9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</si>
  <si>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</si>
  <si>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Установка кондиционеров и обслуживание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</si>
  <si>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Оказание качественных услуг в сфере установки кондиционеров, выход на стабильный заработок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</si>
  <si>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</si>
  <si>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</t>
    </r>
  </si>
  <si>
    <t xml:space="preserve">3.2. Местоположение целевой аудитории (субъект РФ, населенный пункт)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</si>
</sst>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17" fillId="0" borderId="0"/>
  </cellStyleXfs>
  <cellXfs count="64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0" fontId="18" fillId="2" borderId="4" xfId="2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topLeftCell="A139" zoomScale="87" zoomScaleNormal="87" workbookViewId="0">
      <selection activeCell="A66" sqref="A66:H66"/>
    </sheetView>
  </sheetViews>
  <sheetFormatPr defaultRowHeight="15" x14ac:dyDescent="0.25"/>
  <cols>
    <col min="1" max="1" width="6.85546875" customWidth="1"/>
    <col min="2" max="2" width="29.28515625" customWidth="1"/>
    <col min="3" max="3" width="19.42578125" customWidth="1"/>
    <col min="4" max="4" width="13.5703125" customWidth="1"/>
    <col min="5" max="6" width="14.28515625" customWidth="1"/>
    <col min="7" max="7" width="15.7109375" customWidth="1"/>
    <col min="8" max="8" width="24.5703125" customWidth="1"/>
    <col min="10" max="10" width="11.140625" customWidth="1"/>
    <col min="15" max="15" width="12" customWidth="1"/>
  </cols>
  <sheetData>
    <row r="1" spans="1:7" ht="18.75" x14ac:dyDescent="0.25">
      <c r="A1" s="55" t="s">
        <v>0</v>
      </c>
      <c r="B1" s="55"/>
      <c r="C1" s="55"/>
      <c r="D1" s="55"/>
      <c r="E1" s="55"/>
      <c r="F1" s="55"/>
      <c r="G1" s="55"/>
    </row>
    <row r="2" spans="1:7" ht="18.75" x14ac:dyDescent="0.3">
      <c r="A2" s="52" t="s">
        <v>103</v>
      </c>
      <c r="B2" s="52"/>
      <c r="C2" s="52"/>
      <c r="D2" s="52"/>
      <c r="E2" s="52"/>
      <c r="F2" s="52"/>
      <c r="G2" s="52"/>
    </row>
    <row r="3" spans="1:7" ht="19.5" customHeight="1" x14ac:dyDescent="0.3">
      <c r="A3" s="53" t="s">
        <v>154</v>
      </c>
      <c r="B3" s="53"/>
      <c r="C3" s="53"/>
      <c r="D3" s="53"/>
      <c r="E3" s="53"/>
      <c r="F3" s="53"/>
      <c r="G3" s="53"/>
    </row>
    <row r="4" spans="1:7" ht="18.75" x14ac:dyDescent="0.3">
      <c r="A4" s="53" t="s">
        <v>116</v>
      </c>
      <c r="B4" s="53"/>
      <c r="C4" s="53"/>
      <c r="D4" s="53"/>
      <c r="E4" s="53"/>
      <c r="F4" s="53"/>
      <c r="G4" s="53"/>
    </row>
    <row r="5" spans="1:7" ht="21" customHeight="1" x14ac:dyDescent="0.3">
      <c r="A5" s="53" t="s">
        <v>174</v>
      </c>
      <c r="B5" s="53"/>
      <c r="C5" s="53"/>
      <c r="D5" s="53"/>
      <c r="E5" s="53"/>
      <c r="F5" s="53"/>
      <c r="G5" s="53"/>
    </row>
    <row r="6" spans="1:7" s="22" customFormat="1" ht="18.75" x14ac:dyDescent="0.3">
      <c r="A6" s="53" t="s">
        <v>117</v>
      </c>
      <c r="B6" s="53"/>
      <c r="C6" s="53"/>
      <c r="D6" s="53"/>
      <c r="E6" s="53"/>
      <c r="F6" s="53"/>
      <c r="G6" s="53"/>
    </row>
    <row r="7" spans="1:7" ht="22.5" customHeight="1" x14ac:dyDescent="0.3">
      <c r="A7" s="53" t="s">
        <v>118</v>
      </c>
      <c r="B7" s="53"/>
      <c r="C7" s="53"/>
      <c r="D7" s="53"/>
      <c r="E7" s="53"/>
      <c r="F7" s="53"/>
      <c r="G7" s="53"/>
    </row>
    <row r="8" spans="1:7" ht="42.75" customHeight="1" x14ac:dyDescent="0.3">
      <c r="A8" s="53" t="s">
        <v>119</v>
      </c>
      <c r="B8" s="53"/>
      <c r="C8" s="53"/>
      <c r="D8" s="53"/>
      <c r="E8" s="53"/>
      <c r="F8" s="53"/>
      <c r="G8" s="53"/>
    </row>
    <row r="9" spans="1:7" ht="41.25" customHeight="1" x14ac:dyDescent="0.3">
      <c r="A9" s="53" t="s">
        <v>120</v>
      </c>
      <c r="B9" s="53"/>
      <c r="C9" s="53"/>
      <c r="D9" s="53"/>
      <c r="E9" s="53"/>
      <c r="F9" s="53"/>
      <c r="G9" s="53"/>
    </row>
    <row r="10" spans="1:7" ht="26.25" customHeight="1" x14ac:dyDescent="0.3">
      <c r="A10" s="52" t="s">
        <v>121</v>
      </c>
      <c r="B10" s="53"/>
      <c r="C10" s="53"/>
      <c r="D10" s="53"/>
      <c r="E10" s="53"/>
      <c r="F10" s="53"/>
      <c r="G10" s="53"/>
    </row>
    <row r="11" spans="1:7" ht="25.5" customHeight="1" x14ac:dyDescent="0.3">
      <c r="A11" s="52" t="s">
        <v>122</v>
      </c>
      <c r="B11" s="53"/>
      <c r="C11" s="53"/>
      <c r="D11" s="53"/>
      <c r="E11" s="53"/>
      <c r="F11" s="53"/>
      <c r="G11" s="53"/>
    </row>
    <row r="12" spans="1:7" ht="18.75" x14ac:dyDescent="0.3">
      <c r="A12" s="52" t="s">
        <v>104</v>
      </c>
      <c r="B12" s="52"/>
      <c r="C12" s="52"/>
      <c r="D12" s="52"/>
      <c r="E12" s="52"/>
      <c r="F12" s="52"/>
      <c r="G12" s="52"/>
    </row>
    <row r="13" spans="1:7" ht="21" customHeight="1" x14ac:dyDescent="0.3">
      <c r="A13" s="52" t="s">
        <v>171</v>
      </c>
      <c r="B13" s="53"/>
      <c r="C13" s="53"/>
      <c r="D13" s="53"/>
      <c r="E13" s="53"/>
      <c r="F13" s="53"/>
      <c r="G13" s="53"/>
    </row>
    <row r="14" spans="1:7" ht="43.5" customHeight="1" x14ac:dyDescent="0.3">
      <c r="A14" s="52" t="s">
        <v>172</v>
      </c>
      <c r="B14" s="52"/>
      <c r="C14" s="52"/>
      <c r="D14" s="52"/>
      <c r="E14" s="52"/>
      <c r="F14" s="52"/>
      <c r="G14" s="52"/>
    </row>
    <row r="15" spans="1:7" ht="48.75" customHeight="1" x14ac:dyDescent="0.3">
      <c r="A15" s="52" t="s">
        <v>155</v>
      </c>
      <c r="B15" s="53"/>
      <c r="C15" s="53"/>
      <c r="D15" s="53"/>
      <c r="E15" s="53"/>
      <c r="F15" s="53"/>
      <c r="G15" s="53"/>
    </row>
    <row r="16" spans="1:7" ht="44.25" customHeight="1" x14ac:dyDescent="0.3">
      <c r="A16" s="52" t="s">
        <v>156</v>
      </c>
      <c r="B16" s="52"/>
      <c r="C16" s="52"/>
      <c r="D16" s="52"/>
      <c r="E16" s="52"/>
      <c r="F16" s="52"/>
      <c r="G16" s="52"/>
    </row>
    <row r="17" spans="1:7" ht="42.75" customHeight="1" x14ac:dyDescent="0.3">
      <c r="A17" s="52" t="s">
        <v>173</v>
      </c>
      <c r="B17" s="52"/>
      <c r="C17" s="52"/>
      <c r="D17" s="52"/>
      <c r="E17" s="52"/>
      <c r="F17" s="52"/>
      <c r="G17" s="52"/>
    </row>
    <row r="18" spans="1:7" ht="41.25" customHeight="1" x14ac:dyDescent="0.3">
      <c r="A18" s="52" t="s">
        <v>170</v>
      </c>
      <c r="B18" s="52"/>
      <c r="C18" s="52"/>
      <c r="D18" s="52"/>
      <c r="E18" s="52"/>
      <c r="F18" s="52"/>
      <c r="G18" s="52"/>
    </row>
    <row r="19" spans="1:7" ht="24.75" customHeight="1" x14ac:dyDescent="0.3">
      <c r="A19" s="52" t="s">
        <v>123</v>
      </c>
      <c r="B19" s="52"/>
      <c r="C19" s="52"/>
      <c r="D19" s="52"/>
      <c r="E19" s="52"/>
      <c r="F19" s="52"/>
      <c r="G19" s="52"/>
    </row>
    <row r="20" spans="1:7" ht="42.75" customHeight="1" x14ac:dyDescent="0.3">
      <c r="A20" s="52" t="s">
        <v>157</v>
      </c>
      <c r="B20" s="53"/>
      <c r="C20" s="53"/>
      <c r="D20" s="53"/>
      <c r="E20" s="53"/>
      <c r="F20" s="53"/>
      <c r="G20" s="53"/>
    </row>
    <row r="21" spans="1:7" ht="24" customHeight="1" x14ac:dyDescent="0.3">
      <c r="A21" s="52" t="s">
        <v>124</v>
      </c>
      <c r="B21" s="53"/>
      <c r="C21" s="53"/>
      <c r="D21" s="53"/>
      <c r="E21" s="53"/>
      <c r="F21" s="53"/>
      <c r="G21" s="53"/>
    </row>
    <row r="22" spans="1:7" ht="21" customHeight="1" x14ac:dyDescent="0.3">
      <c r="A22" s="52" t="s">
        <v>131</v>
      </c>
      <c r="B22" s="53"/>
      <c r="C22" s="53"/>
      <c r="D22" s="53"/>
      <c r="E22" s="53"/>
      <c r="F22" s="53"/>
      <c r="G22" s="53"/>
    </row>
    <row r="23" spans="1:7" ht="18.75" x14ac:dyDescent="0.3">
      <c r="A23" s="52" t="s">
        <v>132</v>
      </c>
      <c r="B23" s="53"/>
      <c r="C23" s="53"/>
      <c r="D23" s="53"/>
      <c r="E23" s="53"/>
      <c r="F23" s="53"/>
      <c r="G23" s="53"/>
    </row>
    <row r="24" spans="1:7" ht="21.75" customHeight="1" x14ac:dyDescent="0.3">
      <c r="A24" s="52" t="s">
        <v>158</v>
      </c>
      <c r="B24" s="53"/>
      <c r="C24" s="53"/>
      <c r="D24" s="53"/>
      <c r="E24" s="53"/>
      <c r="F24" s="53"/>
      <c r="G24" s="53"/>
    </row>
    <row r="25" spans="1:7" ht="19.5" customHeight="1" x14ac:dyDescent="0.3">
      <c r="A25" s="52" t="s">
        <v>169</v>
      </c>
      <c r="B25" s="53"/>
      <c r="C25" s="53"/>
      <c r="D25" s="53"/>
      <c r="E25" s="53"/>
      <c r="F25" s="53"/>
      <c r="G25" s="53"/>
    </row>
    <row r="26" spans="1:7" ht="42" customHeight="1" x14ac:dyDescent="0.3">
      <c r="A26" s="52" t="s">
        <v>105</v>
      </c>
      <c r="B26" s="52"/>
      <c r="C26" s="52"/>
      <c r="D26" s="52"/>
      <c r="E26" s="52"/>
      <c r="F26" s="52"/>
      <c r="G26" s="52"/>
    </row>
    <row r="27" spans="1:7" ht="19.5" thickBot="1" x14ac:dyDescent="0.3">
      <c r="A27" s="49" t="s">
        <v>1</v>
      </c>
      <c r="B27" s="49"/>
      <c r="C27" s="49"/>
      <c r="D27" s="49"/>
      <c r="E27" s="49"/>
      <c r="F27" s="49"/>
      <c r="G27" s="49"/>
    </row>
    <row r="28" spans="1:7" ht="63" customHeight="1" thickBot="1" x14ac:dyDescent="0.3">
      <c r="A28" s="2" t="s">
        <v>106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0"/>
      <c r="E29" s="30"/>
      <c r="F29" s="34">
        <f>SUM(F30:F39)</f>
        <v>350000</v>
      </c>
      <c r="G29" s="30"/>
    </row>
    <row r="30" spans="1:7" ht="16.5" thickBot="1" x14ac:dyDescent="0.3">
      <c r="A30" s="17" t="s">
        <v>12</v>
      </c>
      <c r="B30" s="9" t="s">
        <v>141</v>
      </c>
      <c r="C30" s="7"/>
      <c r="D30" s="11">
        <v>1</v>
      </c>
      <c r="E30" s="11">
        <v>125990</v>
      </c>
      <c r="F30" s="34">
        <f t="shared" ref="F30:F51" si="0">D30*E30</f>
        <v>125990</v>
      </c>
      <c r="G30" s="31"/>
    </row>
    <row r="31" spans="1:7" ht="16.5" thickBot="1" x14ac:dyDescent="0.3">
      <c r="A31" s="17" t="s">
        <v>13</v>
      </c>
      <c r="B31" s="9" t="s">
        <v>142</v>
      </c>
      <c r="C31" s="7"/>
      <c r="D31" s="11">
        <v>1</v>
      </c>
      <c r="E31" s="11">
        <v>63300</v>
      </c>
      <c r="F31" s="34">
        <f t="shared" si="0"/>
        <v>63300</v>
      </c>
      <c r="G31" s="31"/>
    </row>
    <row r="32" spans="1:7" ht="32.25" thickBot="1" x14ac:dyDescent="0.3">
      <c r="A32" s="17" t="s">
        <v>133</v>
      </c>
      <c r="B32" s="9" t="s">
        <v>143</v>
      </c>
      <c r="C32" s="7"/>
      <c r="D32" s="11">
        <v>1</v>
      </c>
      <c r="E32" s="11">
        <v>9710</v>
      </c>
      <c r="F32" s="34">
        <f t="shared" si="0"/>
        <v>9710</v>
      </c>
      <c r="G32" s="31"/>
    </row>
    <row r="33" spans="1:7" ht="16.5" thickBot="1" x14ac:dyDescent="0.3">
      <c r="A33" s="17" t="s">
        <v>134</v>
      </c>
      <c r="B33" s="9" t="s">
        <v>141</v>
      </c>
      <c r="C33" s="7"/>
      <c r="D33" s="11">
        <v>1</v>
      </c>
      <c r="E33" s="11">
        <v>26100</v>
      </c>
      <c r="F33" s="34">
        <f t="shared" si="0"/>
        <v>26100</v>
      </c>
      <c r="G33" s="31"/>
    </row>
    <row r="34" spans="1:7" ht="48" thickBot="1" x14ac:dyDescent="0.3">
      <c r="A34" s="17" t="s">
        <v>135</v>
      </c>
      <c r="B34" s="9" t="s">
        <v>144</v>
      </c>
      <c r="C34" s="7"/>
      <c r="D34" s="11">
        <v>1</v>
      </c>
      <c r="E34" s="11">
        <v>5900</v>
      </c>
      <c r="F34" s="34">
        <f t="shared" si="0"/>
        <v>5900</v>
      </c>
      <c r="G34" s="31"/>
    </row>
    <row r="35" spans="1:7" ht="16.5" thickBot="1" x14ac:dyDescent="0.3">
      <c r="A35" s="17" t="s">
        <v>136</v>
      </c>
      <c r="B35" s="9" t="s">
        <v>145</v>
      </c>
      <c r="C35" s="7"/>
      <c r="D35" s="11">
        <v>1</v>
      </c>
      <c r="E35" s="11">
        <v>31100</v>
      </c>
      <c r="F35" s="34">
        <f t="shared" si="0"/>
        <v>31100</v>
      </c>
      <c r="G35" s="31"/>
    </row>
    <row r="36" spans="1:7" ht="16.5" thickBot="1" x14ac:dyDescent="0.3">
      <c r="A36" s="17" t="s">
        <v>137</v>
      </c>
      <c r="B36" s="9" t="s">
        <v>146</v>
      </c>
      <c r="C36" s="7"/>
      <c r="D36" s="11">
        <v>1</v>
      </c>
      <c r="E36" s="11">
        <v>37100</v>
      </c>
      <c r="F36" s="34">
        <f t="shared" si="0"/>
        <v>37100</v>
      </c>
      <c r="G36" s="31"/>
    </row>
    <row r="37" spans="1:7" ht="16.5" thickBot="1" x14ac:dyDescent="0.3">
      <c r="A37" s="17" t="s">
        <v>138</v>
      </c>
      <c r="B37" s="9" t="s">
        <v>147</v>
      </c>
      <c r="C37" s="7"/>
      <c r="D37" s="11">
        <v>1</v>
      </c>
      <c r="E37" s="11">
        <v>5900</v>
      </c>
      <c r="F37" s="34">
        <f t="shared" si="0"/>
        <v>5900</v>
      </c>
      <c r="G37" s="31"/>
    </row>
    <row r="38" spans="1:7" ht="48" thickBot="1" x14ac:dyDescent="0.3">
      <c r="A38" s="17" t="s">
        <v>139</v>
      </c>
      <c r="B38" s="9" t="s">
        <v>148</v>
      </c>
      <c r="C38" s="7"/>
      <c r="D38" s="11">
        <v>1</v>
      </c>
      <c r="E38" s="11">
        <v>44900</v>
      </c>
      <c r="F38" s="34">
        <f t="shared" si="0"/>
        <v>44900</v>
      </c>
      <c r="G38" s="31"/>
    </row>
    <row r="39" spans="1:7" ht="16.5" thickBot="1" x14ac:dyDescent="0.3">
      <c r="A39" s="17" t="s">
        <v>140</v>
      </c>
      <c r="B39" s="9"/>
      <c r="C39" s="7"/>
      <c r="D39" s="11"/>
      <c r="E39" s="11"/>
      <c r="F39" s="34">
        <f t="shared" si="0"/>
        <v>0</v>
      </c>
      <c r="G39" s="11"/>
    </row>
    <row r="40" spans="1:7" ht="32.25" thickBot="1" x14ac:dyDescent="0.3">
      <c r="A40" s="17" t="s">
        <v>15</v>
      </c>
      <c r="B40" s="14" t="s">
        <v>16</v>
      </c>
      <c r="C40" s="13"/>
      <c r="D40" s="13"/>
      <c r="E40" s="13"/>
      <c r="F40" s="34">
        <f>SUM(F41:F43)</f>
        <v>0</v>
      </c>
      <c r="G40" s="13"/>
    </row>
    <row r="41" spans="1:7" ht="16.5" thickBot="1" x14ac:dyDescent="0.3">
      <c r="A41" s="17" t="s">
        <v>17</v>
      </c>
      <c r="B41" s="14"/>
      <c r="C41" s="13"/>
      <c r="D41" s="13"/>
      <c r="E41" s="13"/>
      <c r="F41" s="34">
        <f t="shared" si="0"/>
        <v>0</v>
      </c>
      <c r="G41" s="13"/>
    </row>
    <row r="42" spans="1:7" ht="16.5" thickBot="1" x14ac:dyDescent="0.3">
      <c r="A42" s="17" t="s">
        <v>18</v>
      </c>
      <c r="B42" s="14"/>
      <c r="C42" s="13"/>
      <c r="D42" s="13"/>
      <c r="E42" s="13"/>
      <c r="F42" s="34">
        <f t="shared" si="0"/>
        <v>0</v>
      </c>
      <c r="G42" s="13"/>
    </row>
    <row r="43" spans="1:7" ht="16.5" thickBot="1" x14ac:dyDescent="0.3">
      <c r="A43" s="17" t="s">
        <v>14</v>
      </c>
      <c r="B43" s="14"/>
      <c r="C43" s="13"/>
      <c r="D43" s="13"/>
      <c r="E43" s="13"/>
      <c r="F43" s="34">
        <f t="shared" si="0"/>
        <v>0</v>
      </c>
      <c r="G43" s="13"/>
    </row>
    <row r="44" spans="1:7" ht="48" thickBot="1" x14ac:dyDescent="0.3">
      <c r="A44" s="17" t="s">
        <v>19</v>
      </c>
      <c r="B44" s="14" t="s">
        <v>20</v>
      </c>
      <c r="C44" s="13"/>
      <c r="D44" s="13"/>
      <c r="E44" s="13"/>
      <c r="F44" s="34">
        <f>SUM(F45:F47)</f>
        <v>0</v>
      </c>
      <c r="G44" s="13"/>
    </row>
    <row r="45" spans="1:7" ht="16.5" thickBot="1" x14ac:dyDescent="0.3">
      <c r="A45" s="17" t="s">
        <v>21</v>
      </c>
      <c r="B45" s="23"/>
      <c r="C45" s="16"/>
      <c r="D45" s="16"/>
      <c r="E45" s="16"/>
      <c r="F45" s="34">
        <f t="shared" si="0"/>
        <v>0</v>
      </c>
      <c r="G45" s="16"/>
    </row>
    <row r="46" spans="1:7" ht="16.5" thickBot="1" x14ac:dyDescent="0.3">
      <c r="A46" s="17" t="s">
        <v>22</v>
      </c>
      <c r="B46" s="14"/>
      <c r="C46" s="13"/>
      <c r="D46" s="13"/>
      <c r="E46" s="13"/>
      <c r="F46" s="34">
        <f t="shared" si="0"/>
        <v>0</v>
      </c>
      <c r="G46" s="13"/>
    </row>
    <row r="47" spans="1:7" ht="16.5" thickBot="1" x14ac:dyDescent="0.3">
      <c r="A47" s="17" t="s">
        <v>14</v>
      </c>
      <c r="B47" s="14"/>
      <c r="C47" s="13"/>
      <c r="D47" s="13"/>
      <c r="E47" s="13"/>
      <c r="F47" s="34">
        <f t="shared" si="0"/>
        <v>0</v>
      </c>
      <c r="G47" s="13"/>
    </row>
    <row r="48" spans="1:7" ht="268.5" thickBot="1" x14ac:dyDescent="0.3">
      <c r="A48" s="17" t="s">
        <v>23</v>
      </c>
      <c r="B48" s="14" t="s">
        <v>24</v>
      </c>
      <c r="C48" s="13"/>
      <c r="D48" s="13"/>
      <c r="E48" s="13"/>
      <c r="F48" s="34">
        <f t="shared" si="0"/>
        <v>0</v>
      </c>
      <c r="G48" s="13"/>
    </row>
    <row r="49" spans="1:8" ht="16.5" thickBot="1" x14ac:dyDescent="0.3">
      <c r="A49" s="17" t="s">
        <v>25</v>
      </c>
      <c r="B49" s="14"/>
      <c r="C49" s="13"/>
      <c r="D49" s="13"/>
      <c r="E49" s="13"/>
      <c r="F49" s="34">
        <f t="shared" si="0"/>
        <v>0</v>
      </c>
      <c r="G49" s="13"/>
    </row>
    <row r="50" spans="1:8" ht="16.5" thickBot="1" x14ac:dyDescent="0.3">
      <c r="A50" s="17" t="s">
        <v>26</v>
      </c>
      <c r="B50" s="14"/>
      <c r="C50" s="13"/>
      <c r="D50" s="13"/>
      <c r="E50" s="13"/>
      <c r="F50" s="34">
        <f t="shared" si="0"/>
        <v>0</v>
      </c>
      <c r="G50" s="13"/>
    </row>
    <row r="51" spans="1:8" ht="16.5" thickBot="1" x14ac:dyDescent="0.3">
      <c r="A51" s="17" t="s">
        <v>14</v>
      </c>
      <c r="B51" s="14"/>
      <c r="C51" s="13"/>
      <c r="D51" s="13"/>
      <c r="E51" s="13"/>
      <c r="F51" s="34">
        <f t="shared" si="0"/>
        <v>0</v>
      </c>
      <c r="G51" s="13"/>
    </row>
    <row r="52" spans="1:8" ht="189.75" thickBot="1" x14ac:dyDescent="0.3">
      <c r="A52" s="17" t="s">
        <v>27</v>
      </c>
      <c r="B52" s="14" t="s">
        <v>28</v>
      </c>
      <c r="C52" s="13"/>
      <c r="D52" s="13"/>
      <c r="E52" s="13"/>
      <c r="F52" s="34">
        <f>SUM(F53:F55)</f>
        <v>0</v>
      </c>
      <c r="G52" s="13"/>
    </row>
    <row r="53" spans="1:8" ht="16.5" thickBot="1" x14ac:dyDescent="0.3">
      <c r="A53" s="17" t="s">
        <v>29</v>
      </c>
      <c r="B53" s="14"/>
      <c r="C53" s="13"/>
      <c r="D53" s="13"/>
      <c r="E53" s="13"/>
      <c r="F53" s="35">
        <f>D53*E53</f>
        <v>0</v>
      </c>
      <c r="G53" s="13"/>
    </row>
    <row r="54" spans="1:8" ht="16.5" thickBot="1" x14ac:dyDescent="0.3">
      <c r="A54" s="17" t="s">
        <v>30</v>
      </c>
      <c r="B54" s="14"/>
      <c r="C54" s="13"/>
      <c r="D54" s="13"/>
      <c r="E54" s="13"/>
      <c r="F54" s="35"/>
      <c r="G54" s="13"/>
    </row>
    <row r="55" spans="1:8" ht="16.5" thickBot="1" x14ac:dyDescent="0.3">
      <c r="A55" s="17" t="s">
        <v>14</v>
      </c>
      <c r="B55" s="14"/>
      <c r="C55" s="13"/>
      <c r="D55" s="13"/>
      <c r="E55" s="13"/>
      <c r="F55" s="35"/>
      <c r="G55" s="13"/>
    </row>
    <row r="56" spans="1:8" ht="16.5" thickBot="1" x14ac:dyDescent="0.3">
      <c r="A56" s="17" t="s">
        <v>31</v>
      </c>
      <c r="B56" s="14" t="s">
        <v>32</v>
      </c>
      <c r="C56" s="13"/>
      <c r="D56" s="13"/>
      <c r="E56" s="13"/>
      <c r="F56" s="35">
        <f>SUM(F57:F59)</f>
        <v>0</v>
      </c>
      <c r="G56" s="13"/>
    </row>
    <row r="57" spans="1:8" ht="16.5" thickBot="1" x14ac:dyDescent="0.3">
      <c r="A57" s="17" t="s">
        <v>33</v>
      </c>
      <c r="B57" s="23"/>
      <c r="C57" s="13"/>
      <c r="D57" s="16"/>
      <c r="E57" s="16"/>
      <c r="F57" s="35">
        <f>E57*D57</f>
        <v>0</v>
      </c>
      <c r="G57" s="13"/>
    </row>
    <row r="58" spans="1:8" ht="16.5" thickBot="1" x14ac:dyDescent="0.3">
      <c r="A58" s="17" t="s">
        <v>34</v>
      </c>
      <c r="B58" s="14"/>
      <c r="C58" s="13"/>
      <c r="D58" s="13"/>
      <c r="E58" s="13"/>
      <c r="F58" s="35"/>
      <c r="G58" s="13"/>
    </row>
    <row r="59" spans="1:8" ht="16.5" thickBot="1" x14ac:dyDescent="0.3">
      <c r="A59" s="17" t="s">
        <v>14</v>
      </c>
      <c r="B59" s="14"/>
      <c r="C59" s="13"/>
      <c r="D59" s="13"/>
      <c r="E59" s="13"/>
      <c r="F59" s="35"/>
      <c r="G59" s="13"/>
    </row>
    <row r="60" spans="1:8" ht="16.5" thickBot="1" x14ac:dyDescent="0.3">
      <c r="A60" s="17" t="s">
        <v>53</v>
      </c>
      <c r="B60" s="12" t="s">
        <v>35</v>
      </c>
      <c r="C60" s="10"/>
      <c r="D60" s="13"/>
      <c r="E60" s="13"/>
      <c r="F60" s="35">
        <f>F29+F40+F44+F48+F56+F52</f>
        <v>350000</v>
      </c>
      <c r="G60" s="13"/>
    </row>
    <row r="61" spans="1:8" ht="18.75" x14ac:dyDescent="0.25">
      <c r="A61" s="1"/>
    </row>
    <row r="62" spans="1:8" ht="15.75" x14ac:dyDescent="0.25">
      <c r="A62" s="27"/>
      <c r="B62" s="28"/>
      <c r="C62" s="27"/>
      <c r="D62" s="27"/>
      <c r="E62" s="27"/>
      <c r="F62" s="27"/>
      <c r="G62" s="27"/>
    </row>
    <row r="63" spans="1:8" ht="18.75" x14ac:dyDescent="0.25">
      <c r="A63" s="54" t="s">
        <v>107</v>
      </c>
      <c r="B63" s="54"/>
      <c r="C63" s="54"/>
      <c r="D63" s="54"/>
      <c r="E63" s="54"/>
      <c r="F63" s="54"/>
      <c r="G63" s="54"/>
      <c r="H63" s="26"/>
    </row>
    <row r="64" spans="1:8" ht="33" customHeight="1" x14ac:dyDescent="0.25">
      <c r="A64" s="48" t="s">
        <v>159</v>
      </c>
      <c r="B64" s="48"/>
      <c r="C64" s="48"/>
      <c r="D64" s="48"/>
      <c r="E64" s="48"/>
      <c r="F64" s="48"/>
      <c r="G64" s="48"/>
      <c r="H64" s="48"/>
    </row>
    <row r="65" spans="1:8" ht="20.25" customHeight="1" x14ac:dyDescent="0.3">
      <c r="A65" s="50" t="s">
        <v>175</v>
      </c>
      <c r="B65" s="51"/>
      <c r="C65" s="51"/>
      <c r="D65" s="51"/>
      <c r="E65" s="51"/>
      <c r="F65" s="51"/>
      <c r="G65" s="51"/>
      <c r="H65" s="51"/>
    </row>
    <row r="66" spans="1:8" ht="18.75" x14ac:dyDescent="0.25">
      <c r="A66" s="48" t="s">
        <v>160</v>
      </c>
      <c r="B66" s="48"/>
      <c r="C66" s="48"/>
      <c r="D66" s="48"/>
      <c r="E66" s="48"/>
      <c r="F66" s="48"/>
      <c r="G66" s="48"/>
      <c r="H66" s="48"/>
    </row>
    <row r="67" spans="1:8" ht="48.75" customHeight="1" x14ac:dyDescent="0.25">
      <c r="A67" s="48" t="s">
        <v>161</v>
      </c>
      <c r="B67" s="48"/>
      <c r="C67" s="48"/>
      <c r="D67" s="48"/>
      <c r="E67" s="48"/>
      <c r="F67" s="48"/>
      <c r="G67" s="48"/>
      <c r="H67" s="48"/>
    </row>
    <row r="68" spans="1:8" ht="18.75" x14ac:dyDescent="0.25">
      <c r="A68" s="48" t="s">
        <v>108</v>
      </c>
      <c r="B68" s="48"/>
      <c r="C68" s="48"/>
      <c r="D68" s="48"/>
      <c r="E68" s="48"/>
      <c r="F68" s="48"/>
      <c r="G68" s="48"/>
      <c r="H68" s="48"/>
    </row>
    <row r="69" spans="1:8" ht="28.5" customHeight="1" x14ac:dyDescent="0.25">
      <c r="A69" s="48" t="s">
        <v>125</v>
      </c>
      <c r="B69" s="48"/>
      <c r="C69" s="48"/>
      <c r="D69" s="48"/>
      <c r="E69" s="48"/>
      <c r="F69" s="48"/>
      <c r="G69" s="48"/>
      <c r="H69" s="48"/>
    </row>
    <row r="70" spans="1:8" ht="23.25" customHeight="1" x14ac:dyDescent="0.25">
      <c r="A70" s="48" t="s">
        <v>162</v>
      </c>
      <c r="B70" s="48"/>
      <c r="C70" s="48"/>
      <c r="D70" s="48"/>
      <c r="E70" s="48"/>
      <c r="F70" s="48"/>
      <c r="G70" s="48"/>
      <c r="H70" s="48"/>
    </row>
    <row r="71" spans="1:8" s="25" customFormat="1" ht="18.75" x14ac:dyDescent="0.25">
      <c r="A71" s="48" t="s">
        <v>109</v>
      </c>
      <c r="B71" s="48"/>
      <c r="C71" s="48"/>
      <c r="D71" s="48"/>
      <c r="E71" s="48"/>
      <c r="F71" s="48"/>
      <c r="G71" s="48"/>
      <c r="H71" s="48"/>
    </row>
    <row r="72" spans="1:8" ht="19.5" thickBot="1" x14ac:dyDescent="0.3">
      <c r="A72" s="49" t="s">
        <v>36</v>
      </c>
      <c r="B72" s="49"/>
      <c r="C72" s="49"/>
      <c r="D72" s="49"/>
      <c r="E72" s="49"/>
      <c r="F72" s="49"/>
      <c r="G72" s="49"/>
      <c r="H72" s="49"/>
    </row>
    <row r="73" spans="1:8" ht="62.25" customHeight="1" x14ac:dyDescent="0.25">
      <c r="A73" s="15" t="s">
        <v>2</v>
      </c>
      <c r="B73" s="56" t="s">
        <v>37</v>
      </c>
      <c r="C73" s="56" t="s">
        <v>38</v>
      </c>
      <c r="D73" s="56" t="s">
        <v>39</v>
      </c>
      <c r="E73" s="56" t="s">
        <v>40</v>
      </c>
      <c r="F73" s="56" t="s">
        <v>41</v>
      </c>
      <c r="G73" s="56" t="s">
        <v>42</v>
      </c>
      <c r="H73" s="56" t="s">
        <v>43</v>
      </c>
    </row>
    <row r="74" spans="1:8" ht="16.5" thickBot="1" x14ac:dyDescent="0.3">
      <c r="A74" s="17" t="s">
        <v>3</v>
      </c>
      <c r="B74" s="57"/>
      <c r="C74" s="57"/>
      <c r="D74" s="57"/>
      <c r="E74" s="57"/>
      <c r="F74" s="57"/>
      <c r="G74" s="57"/>
      <c r="H74" s="57"/>
    </row>
    <row r="75" spans="1:8" ht="16.5" thickBot="1" x14ac:dyDescent="0.3">
      <c r="A75" s="8" t="s">
        <v>10</v>
      </c>
      <c r="B75" s="12" t="s">
        <v>149</v>
      </c>
      <c r="C75" s="16" t="s">
        <v>153</v>
      </c>
      <c r="D75" s="16">
        <v>5</v>
      </c>
      <c r="E75" s="16">
        <v>7000</v>
      </c>
      <c r="F75" s="36">
        <f>D75*E75</f>
        <v>35000</v>
      </c>
      <c r="G75" s="16"/>
      <c r="H75" s="36">
        <f>D75*G75</f>
        <v>0</v>
      </c>
    </row>
    <row r="76" spans="1:8" ht="16.5" thickBot="1" x14ac:dyDescent="0.3">
      <c r="A76" s="8" t="s">
        <v>15</v>
      </c>
      <c r="B76" s="12" t="s">
        <v>150</v>
      </c>
      <c r="C76" s="16" t="s">
        <v>153</v>
      </c>
      <c r="D76" s="16">
        <v>6</v>
      </c>
      <c r="E76" s="16">
        <v>1500</v>
      </c>
      <c r="F76" s="36">
        <f t="shared" ref="F76:F78" si="1">D76*E76</f>
        <v>9000</v>
      </c>
      <c r="G76" s="16"/>
      <c r="H76" s="36">
        <f t="shared" ref="H76:H78" si="2">D76*G76</f>
        <v>0</v>
      </c>
    </row>
    <row r="77" spans="1:8" ht="16.5" thickBot="1" x14ac:dyDescent="0.3">
      <c r="A77" s="8" t="s">
        <v>19</v>
      </c>
      <c r="B77" s="12" t="s">
        <v>151</v>
      </c>
      <c r="C77" s="16" t="s">
        <v>153</v>
      </c>
      <c r="D77" s="16">
        <v>3</v>
      </c>
      <c r="E77" s="16">
        <v>1500</v>
      </c>
      <c r="F77" s="36">
        <f t="shared" si="1"/>
        <v>4500</v>
      </c>
      <c r="G77" s="16"/>
      <c r="H77" s="36">
        <f t="shared" si="2"/>
        <v>0</v>
      </c>
    </row>
    <row r="78" spans="1:8" ht="16.5" thickBot="1" x14ac:dyDescent="0.3">
      <c r="A78" s="24">
        <v>4</v>
      </c>
      <c r="B78" s="12" t="s">
        <v>152</v>
      </c>
      <c r="C78" s="16" t="s">
        <v>153</v>
      </c>
      <c r="D78" s="16">
        <v>3</v>
      </c>
      <c r="E78" s="16">
        <v>2000</v>
      </c>
      <c r="F78" s="36">
        <f t="shared" si="1"/>
        <v>6000</v>
      </c>
      <c r="G78" s="16"/>
      <c r="H78" s="36">
        <f t="shared" si="2"/>
        <v>0</v>
      </c>
    </row>
    <row r="79" spans="1:8" ht="16.5" thickBot="1" x14ac:dyDescent="0.3">
      <c r="A79" s="24" t="s">
        <v>14</v>
      </c>
      <c r="B79" s="12" t="s">
        <v>44</v>
      </c>
      <c r="C79" s="13"/>
      <c r="D79" s="13"/>
      <c r="E79" s="13"/>
      <c r="F79" s="35">
        <f>SUM(F75:F78)</f>
        <v>54500</v>
      </c>
      <c r="G79" s="13"/>
      <c r="H79" s="35">
        <f>SUM(H75:H78)</f>
        <v>0</v>
      </c>
    </row>
    <row r="80" spans="1:8" ht="18.75" x14ac:dyDescent="0.25">
      <c r="A80" s="19"/>
    </row>
    <row r="81" spans="1:3" ht="18.75" x14ac:dyDescent="0.25">
      <c r="A81" s="54" t="s">
        <v>111</v>
      </c>
      <c r="B81" s="54"/>
      <c r="C81" s="54"/>
    </row>
    <row r="82" spans="1:3" ht="19.5" thickBot="1" x14ac:dyDescent="0.3">
      <c r="A82" s="49" t="s">
        <v>45</v>
      </c>
      <c r="B82" s="49"/>
      <c r="C82" s="49"/>
    </row>
    <row r="83" spans="1:3" ht="15.75" x14ac:dyDescent="0.25">
      <c r="A83" s="15" t="s">
        <v>2</v>
      </c>
      <c r="B83" s="56" t="s">
        <v>4</v>
      </c>
      <c r="C83" s="56" t="s">
        <v>46</v>
      </c>
    </row>
    <row r="84" spans="1:3" ht="16.5" thickBot="1" x14ac:dyDescent="0.3">
      <c r="A84" s="17" t="s">
        <v>3</v>
      </c>
      <c r="B84" s="57"/>
      <c r="C84" s="57"/>
    </row>
    <row r="85" spans="1:3" ht="16.5" thickBot="1" x14ac:dyDescent="0.3">
      <c r="A85" s="5" t="s">
        <v>10</v>
      </c>
      <c r="B85" s="14" t="s">
        <v>47</v>
      </c>
      <c r="C85" s="6"/>
    </row>
    <row r="86" spans="1:3" ht="16.5" thickBot="1" x14ac:dyDescent="0.3">
      <c r="A86" s="5" t="s">
        <v>15</v>
      </c>
      <c r="B86" s="14" t="s">
        <v>48</v>
      </c>
      <c r="C86" s="6">
        <v>6000</v>
      </c>
    </row>
    <row r="87" spans="1:3" ht="16.5" thickBot="1" x14ac:dyDescent="0.3">
      <c r="A87" s="5" t="s">
        <v>19</v>
      </c>
      <c r="B87" s="14" t="s">
        <v>49</v>
      </c>
      <c r="C87" s="6"/>
    </row>
    <row r="88" spans="1:3" ht="16.5" thickBot="1" x14ac:dyDescent="0.3">
      <c r="A88" s="5" t="s">
        <v>23</v>
      </c>
      <c r="B88" s="14" t="s">
        <v>50</v>
      </c>
      <c r="C88" s="6"/>
    </row>
    <row r="89" spans="1:3" ht="16.5" thickBot="1" x14ac:dyDescent="0.3">
      <c r="A89" s="5" t="s">
        <v>27</v>
      </c>
      <c r="B89" s="14" t="s">
        <v>51</v>
      </c>
      <c r="C89" s="6">
        <v>1000</v>
      </c>
    </row>
    <row r="90" spans="1:3" ht="36" customHeight="1" thickBot="1" x14ac:dyDescent="0.3">
      <c r="A90" s="5" t="s">
        <v>31</v>
      </c>
      <c r="B90" s="14" t="s">
        <v>52</v>
      </c>
      <c r="C90" s="6"/>
    </row>
    <row r="91" spans="1:3" ht="48" thickBot="1" x14ac:dyDescent="0.3">
      <c r="A91" s="5" t="s">
        <v>53</v>
      </c>
      <c r="B91" s="14" t="s">
        <v>54</v>
      </c>
      <c r="C91" s="6"/>
    </row>
    <row r="92" spans="1:3" ht="16.5" thickBot="1" x14ac:dyDescent="0.3">
      <c r="A92" s="5" t="s">
        <v>55</v>
      </c>
      <c r="B92" s="14" t="s">
        <v>56</v>
      </c>
      <c r="C92" s="6">
        <v>2180</v>
      </c>
    </row>
    <row r="93" spans="1:3" ht="16.5" thickBot="1" x14ac:dyDescent="0.3">
      <c r="A93" s="5" t="s">
        <v>14</v>
      </c>
      <c r="B93" s="14"/>
      <c r="C93" s="6"/>
    </row>
    <row r="94" spans="1:3" ht="16.5" thickBot="1" x14ac:dyDescent="0.3">
      <c r="A94" s="5" t="s">
        <v>14</v>
      </c>
      <c r="B94" s="14"/>
      <c r="C94" s="6"/>
    </row>
    <row r="95" spans="1:3" ht="16.5" thickBot="1" x14ac:dyDescent="0.3">
      <c r="A95" s="5" t="s">
        <v>14</v>
      </c>
      <c r="B95" s="14" t="s">
        <v>35</v>
      </c>
      <c r="C95" s="37">
        <f>C85+C86+C87+C88+C89+C90+C91+C92</f>
        <v>9180</v>
      </c>
    </row>
    <row r="96" spans="1:3" ht="18.75" x14ac:dyDescent="0.25">
      <c r="A96" s="1"/>
    </row>
    <row r="97" spans="1:15" ht="18.75" x14ac:dyDescent="0.25">
      <c r="A97" s="54" t="s">
        <v>110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</row>
    <row r="98" spans="1:15" ht="18.75" x14ac:dyDescent="0.25">
      <c r="A98" s="54" t="s">
        <v>57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 ht="19.5" thickBot="1" x14ac:dyDescent="0.3">
      <c r="A99" s="18" t="s">
        <v>58</v>
      </c>
    </row>
    <row r="100" spans="1:15" ht="49.5" customHeight="1" thickBot="1" x14ac:dyDescent="0.3">
      <c r="A100" s="38" t="s">
        <v>106</v>
      </c>
      <c r="B100" s="38" t="s">
        <v>59</v>
      </c>
      <c r="C100" s="39" t="s">
        <v>60</v>
      </c>
      <c r="D100" s="39" t="s">
        <v>61</v>
      </c>
      <c r="E100" s="39" t="s">
        <v>62</v>
      </c>
      <c r="F100" s="39" t="s">
        <v>63</v>
      </c>
      <c r="G100" s="39" t="s">
        <v>64</v>
      </c>
      <c r="H100" s="39" t="s">
        <v>65</v>
      </c>
      <c r="I100" s="39" t="s">
        <v>66</v>
      </c>
      <c r="J100" s="39" t="s">
        <v>67</v>
      </c>
      <c r="K100" s="39" t="s">
        <v>68</v>
      </c>
      <c r="L100" s="39" t="s">
        <v>69</v>
      </c>
      <c r="M100" s="39" t="s">
        <v>70</v>
      </c>
      <c r="N100" s="39" t="s">
        <v>71</v>
      </c>
      <c r="O100" s="39" t="s">
        <v>35</v>
      </c>
    </row>
    <row r="101" spans="1:15" ht="16.5" thickBot="1" x14ac:dyDescent="0.3">
      <c r="A101" s="38" t="s">
        <v>10</v>
      </c>
      <c r="B101" s="40" t="s">
        <v>72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ht="16.5" thickBot="1" x14ac:dyDescent="0.3">
      <c r="A102" s="41" t="s">
        <v>15</v>
      </c>
      <c r="B102" s="42" t="s">
        <v>73</v>
      </c>
      <c r="C102" s="43">
        <v>0.5</v>
      </c>
      <c r="D102" s="43">
        <v>0.7</v>
      </c>
      <c r="E102" s="43">
        <v>0.8</v>
      </c>
      <c r="F102" s="43">
        <v>0.9</v>
      </c>
      <c r="G102" s="43">
        <v>1</v>
      </c>
      <c r="H102" s="43">
        <v>1</v>
      </c>
      <c r="I102" s="43">
        <v>1</v>
      </c>
      <c r="J102" s="43">
        <v>1</v>
      </c>
      <c r="K102" s="43">
        <v>1</v>
      </c>
      <c r="L102" s="43">
        <v>1</v>
      </c>
      <c r="M102" s="43">
        <v>1</v>
      </c>
      <c r="N102" s="43">
        <v>1</v>
      </c>
      <c r="O102" s="36"/>
    </row>
    <row r="103" spans="1:15" ht="16.5" thickBot="1" x14ac:dyDescent="0.3">
      <c r="A103" s="41" t="s">
        <v>19</v>
      </c>
      <c r="B103" s="42" t="s">
        <v>74</v>
      </c>
      <c r="C103" s="36">
        <f>$F79*C102</f>
        <v>27250</v>
      </c>
      <c r="D103" s="36">
        <f t="shared" ref="D103:N103" si="3">$F79*D102</f>
        <v>38150</v>
      </c>
      <c r="E103" s="36">
        <f>$F79*E102</f>
        <v>43600</v>
      </c>
      <c r="F103" s="36">
        <f t="shared" si="3"/>
        <v>49050</v>
      </c>
      <c r="G103" s="36">
        <f t="shared" si="3"/>
        <v>54500</v>
      </c>
      <c r="H103" s="36">
        <f t="shared" si="3"/>
        <v>54500</v>
      </c>
      <c r="I103" s="36">
        <f t="shared" si="3"/>
        <v>54500</v>
      </c>
      <c r="J103" s="36">
        <f t="shared" si="3"/>
        <v>54500</v>
      </c>
      <c r="K103" s="36">
        <f t="shared" si="3"/>
        <v>54500</v>
      </c>
      <c r="L103" s="36">
        <f t="shared" si="3"/>
        <v>54500</v>
      </c>
      <c r="M103" s="36">
        <f t="shared" si="3"/>
        <v>54500</v>
      </c>
      <c r="N103" s="36">
        <f t="shared" si="3"/>
        <v>54500</v>
      </c>
      <c r="O103" s="36">
        <f>SUM(C103:N103)</f>
        <v>594050</v>
      </c>
    </row>
    <row r="104" spans="1:15" ht="66.75" customHeight="1" thickBot="1" x14ac:dyDescent="0.3">
      <c r="A104" s="41" t="s">
        <v>23</v>
      </c>
      <c r="B104" s="42" t="s">
        <v>112</v>
      </c>
      <c r="C104" s="36">
        <f>SUM(C105:C108)</f>
        <v>7000</v>
      </c>
      <c r="D104" s="36">
        <f>SUM(D105:D108)</f>
        <v>7000</v>
      </c>
      <c r="E104" s="36">
        <f>SUM(E105:E108)</f>
        <v>7000</v>
      </c>
      <c r="F104" s="36">
        <f t="shared" ref="F104:N104" si="4">SUM(F105:F108)</f>
        <v>7000</v>
      </c>
      <c r="G104" s="36">
        <f t="shared" si="4"/>
        <v>7000</v>
      </c>
      <c r="H104" s="36">
        <f t="shared" si="4"/>
        <v>7000</v>
      </c>
      <c r="I104" s="36">
        <f t="shared" si="4"/>
        <v>7000</v>
      </c>
      <c r="J104" s="36">
        <f t="shared" si="4"/>
        <v>7000</v>
      </c>
      <c r="K104" s="36">
        <f t="shared" si="4"/>
        <v>7000</v>
      </c>
      <c r="L104" s="36">
        <f t="shared" si="4"/>
        <v>7000</v>
      </c>
      <c r="M104" s="36">
        <f t="shared" si="4"/>
        <v>7000</v>
      </c>
      <c r="N104" s="36">
        <f t="shared" si="4"/>
        <v>7000</v>
      </c>
      <c r="O104" s="36">
        <f>SUM(C104:N104)</f>
        <v>84000</v>
      </c>
    </row>
    <row r="105" spans="1:15" ht="16.5" thickBot="1" x14ac:dyDescent="0.3">
      <c r="A105" s="41" t="s">
        <v>25</v>
      </c>
      <c r="B105" s="42" t="s">
        <v>126</v>
      </c>
      <c r="C105" s="36">
        <f>C102*H79</f>
        <v>0</v>
      </c>
      <c r="D105" s="36">
        <f>D102*H79</f>
        <v>0</v>
      </c>
      <c r="E105" s="36">
        <f>E102*H79</f>
        <v>0</v>
      </c>
      <c r="F105" s="36">
        <f>F102*H79</f>
        <v>0</v>
      </c>
      <c r="G105" s="36">
        <f>G102*H79</f>
        <v>0</v>
      </c>
      <c r="H105" s="36">
        <f>H102*H79</f>
        <v>0</v>
      </c>
      <c r="I105" s="36">
        <f>I102*H79</f>
        <v>0</v>
      </c>
      <c r="J105" s="36">
        <f>J102*H79</f>
        <v>0</v>
      </c>
      <c r="K105" s="36">
        <f>K102*H79</f>
        <v>0</v>
      </c>
      <c r="L105" s="36">
        <f>L102*H79</f>
        <v>0</v>
      </c>
      <c r="M105" s="36">
        <f>M102*H79</f>
        <v>0</v>
      </c>
      <c r="N105" s="36">
        <f>N102*H79</f>
        <v>0</v>
      </c>
      <c r="O105" s="36">
        <f>SUM(C105:N105)</f>
        <v>0</v>
      </c>
    </row>
    <row r="106" spans="1:15" ht="16.5" thickBot="1" x14ac:dyDescent="0.3">
      <c r="A106" s="41" t="s">
        <v>26</v>
      </c>
      <c r="B106" s="42" t="s">
        <v>129</v>
      </c>
      <c r="C106" s="36">
        <f>SUM(C85:C91)</f>
        <v>7000</v>
      </c>
      <c r="D106" s="36">
        <f>SUM(C85:C91)</f>
        <v>7000</v>
      </c>
      <c r="E106" s="36">
        <f>SUM(C85:C91)</f>
        <v>7000</v>
      </c>
      <c r="F106" s="36">
        <f>SUM(C85:C91)</f>
        <v>7000</v>
      </c>
      <c r="G106" s="36">
        <f>SUM(C85:C91)</f>
        <v>7000</v>
      </c>
      <c r="H106" s="36">
        <f>SUM(C85:C91)</f>
        <v>7000</v>
      </c>
      <c r="I106" s="36">
        <f>SUM(C85:C91)</f>
        <v>7000</v>
      </c>
      <c r="J106" s="36">
        <f>SUM(C85:C91)</f>
        <v>7000</v>
      </c>
      <c r="K106" s="36">
        <f>SUM(C85:C91)</f>
        <v>7000</v>
      </c>
      <c r="L106" s="36">
        <f>SUM(C85:C91)</f>
        <v>7000</v>
      </c>
      <c r="M106" s="36">
        <f>SUM(C85:C91)</f>
        <v>7000</v>
      </c>
      <c r="N106" s="36">
        <f>SUM(C85:C91)</f>
        <v>7000</v>
      </c>
      <c r="O106" s="36">
        <f>SUM(C106:N106)</f>
        <v>84000</v>
      </c>
    </row>
    <row r="107" spans="1:15" ht="16.5" thickBot="1" x14ac:dyDescent="0.3">
      <c r="A107" s="41"/>
      <c r="B107" s="42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ht="16.5" thickBot="1" x14ac:dyDescent="0.3">
      <c r="A108" s="41" t="s">
        <v>14</v>
      </c>
      <c r="B108" s="42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>
        <f t="shared" ref="O108:O109" si="5">SUM(C108:N108)</f>
        <v>0</v>
      </c>
    </row>
    <row r="109" spans="1:15" ht="16.5" thickBot="1" x14ac:dyDescent="0.3">
      <c r="A109" s="41" t="s">
        <v>27</v>
      </c>
      <c r="B109" s="42" t="s">
        <v>75</v>
      </c>
      <c r="C109" s="36">
        <f>C103-C104</f>
        <v>20250</v>
      </c>
      <c r="D109" s="36">
        <f>D103-D104</f>
        <v>31150</v>
      </c>
      <c r="E109" s="36">
        <f t="shared" ref="E109:N109" si="6">E103-E104</f>
        <v>36600</v>
      </c>
      <c r="F109" s="36">
        <f>F103-F104</f>
        <v>42050</v>
      </c>
      <c r="G109" s="36">
        <f t="shared" si="6"/>
        <v>47500</v>
      </c>
      <c r="H109" s="36">
        <f t="shared" si="6"/>
        <v>47500</v>
      </c>
      <c r="I109" s="36">
        <f t="shared" si="6"/>
        <v>47500</v>
      </c>
      <c r="J109" s="36">
        <f t="shared" si="6"/>
        <v>47500</v>
      </c>
      <c r="K109" s="36">
        <f t="shared" si="6"/>
        <v>47500</v>
      </c>
      <c r="L109" s="36">
        <f t="shared" si="6"/>
        <v>47500</v>
      </c>
      <c r="M109" s="36">
        <f t="shared" si="6"/>
        <v>47500</v>
      </c>
      <c r="N109" s="36">
        <f t="shared" si="6"/>
        <v>47500</v>
      </c>
      <c r="O109" s="36">
        <f t="shared" si="5"/>
        <v>510050</v>
      </c>
    </row>
    <row r="110" spans="1:15" ht="16.5" thickBot="1" x14ac:dyDescent="0.3">
      <c r="A110" s="41" t="s">
        <v>31</v>
      </c>
      <c r="B110" s="42" t="s">
        <v>76</v>
      </c>
      <c r="C110" s="36">
        <f>SUM(C111:C112)</f>
        <v>1090</v>
      </c>
      <c r="D110" s="36">
        <f>SUM(D111:D112)</f>
        <v>1526</v>
      </c>
      <c r="E110" s="36">
        <f t="shared" ref="E110:N110" si="7">SUM(E111:E112)</f>
        <v>1744</v>
      </c>
      <c r="F110" s="36">
        <f t="shared" si="7"/>
        <v>1962</v>
      </c>
      <c r="G110" s="36">
        <f>SUM(G111:G112)</f>
        <v>2180</v>
      </c>
      <c r="H110" s="36">
        <f t="shared" si="7"/>
        <v>2180</v>
      </c>
      <c r="I110" s="36">
        <f t="shared" si="7"/>
        <v>2180</v>
      </c>
      <c r="J110" s="36">
        <f t="shared" si="7"/>
        <v>2180</v>
      </c>
      <c r="K110" s="36">
        <f t="shared" si="7"/>
        <v>2180</v>
      </c>
      <c r="L110" s="36">
        <f t="shared" si="7"/>
        <v>2180</v>
      </c>
      <c r="M110" s="36">
        <f t="shared" si="7"/>
        <v>2180</v>
      </c>
      <c r="N110" s="36">
        <f t="shared" si="7"/>
        <v>2180</v>
      </c>
      <c r="O110" s="36">
        <f>SUM(C110:N110)</f>
        <v>23762</v>
      </c>
    </row>
    <row r="111" spans="1:15" ht="33.75" thickBot="1" x14ac:dyDescent="0.3">
      <c r="A111" s="41"/>
      <c r="B111" s="44" t="s">
        <v>127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>
        <f t="shared" ref="O111:O113" si="8">SUM(C111:N111)</f>
        <v>0</v>
      </c>
    </row>
    <row r="112" spans="1:15" ht="33.75" thickBot="1" x14ac:dyDescent="0.3">
      <c r="A112" s="41"/>
      <c r="B112" s="44" t="s">
        <v>128</v>
      </c>
      <c r="C112" s="38">
        <f>C103*0.04</f>
        <v>1090</v>
      </c>
      <c r="D112" s="38">
        <f t="shared" ref="D112:N112" si="9">D103*0.04</f>
        <v>1526</v>
      </c>
      <c r="E112" s="38">
        <f t="shared" si="9"/>
        <v>1744</v>
      </c>
      <c r="F112" s="38">
        <f t="shared" si="9"/>
        <v>1962</v>
      </c>
      <c r="G112" s="38">
        <f t="shared" si="9"/>
        <v>2180</v>
      </c>
      <c r="H112" s="38">
        <f t="shared" si="9"/>
        <v>2180</v>
      </c>
      <c r="I112" s="38">
        <f t="shared" si="9"/>
        <v>2180</v>
      </c>
      <c r="J112" s="38">
        <f t="shared" si="9"/>
        <v>2180</v>
      </c>
      <c r="K112" s="38">
        <f t="shared" si="9"/>
        <v>2180</v>
      </c>
      <c r="L112" s="38">
        <f t="shared" si="9"/>
        <v>2180</v>
      </c>
      <c r="M112" s="38">
        <f t="shared" si="9"/>
        <v>2180</v>
      </c>
      <c r="N112" s="38">
        <f t="shared" si="9"/>
        <v>2180</v>
      </c>
      <c r="O112" s="38">
        <f t="shared" si="8"/>
        <v>23762</v>
      </c>
    </row>
    <row r="113" spans="1:15" ht="16.5" thickBot="1" x14ac:dyDescent="0.3">
      <c r="A113" s="41" t="s">
        <v>53</v>
      </c>
      <c r="B113" s="40" t="s">
        <v>77</v>
      </c>
      <c r="C113" s="38">
        <f>C109-C110</f>
        <v>19160</v>
      </c>
      <c r="D113" s="38">
        <f t="shared" ref="D113:N113" si="10">D109-D110</f>
        <v>29624</v>
      </c>
      <c r="E113" s="38">
        <f>E109-E110</f>
        <v>34856</v>
      </c>
      <c r="F113" s="38">
        <f t="shared" si="10"/>
        <v>40088</v>
      </c>
      <c r="G113" s="38">
        <f t="shared" si="10"/>
        <v>45320</v>
      </c>
      <c r="H113" s="38">
        <f t="shared" si="10"/>
        <v>45320</v>
      </c>
      <c r="I113" s="38">
        <f t="shared" si="10"/>
        <v>45320</v>
      </c>
      <c r="J113" s="38">
        <f t="shared" si="10"/>
        <v>45320</v>
      </c>
      <c r="K113" s="38">
        <f t="shared" si="10"/>
        <v>45320</v>
      </c>
      <c r="L113" s="38">
        <f t="shared" si="10"/>
        <v>45320</v>
      </c>
      <c r="M113" s="38">
        <f t="shared" si="10"/>
        <v>45320</v>
      </c>
      <c r="N113" s="38">
        <f t="shared" si="10"/>
        <v>45320</v>
      </c>
      <c r="O113" s="38">
        <f t="shared" si="8"/>
        <v>486288</v>
      </c>
    </row>
    <row r="114" spans="1:15" ht="16.5" thickBot="1" x14ac:dyDescent="0.3">
      <c r="A114" s="62" t="s">
        <v>55</v>
      </c>
      <c r="B114" s="40" t="s">
        <v>78</v>
      </c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f>D124/D120</f>
        <v>0.81859776113121796</v>
      </c>
    </row>
    <row r="115" spans="1:15" ht="16.5" thickBot="1" x14ac:dyDescent="0.3">
      <c r="A115" s="63"/>
      <c r="B115" s="45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/>
    </row>
    <row r="116" spans="1:15" ht="18.75" x14ac:dyDescent="0.25">
      <c r="A116" s="19"/>
    </row>
    <row r="117" spans="1:15" ht="18.75" x14ac:dyDescent="0.25">
      <c r="A117" s="54" t="s">
        <v>79</v>
      </c>
      <c r="B117" s="54"/>
      <c r="C117" s="54"/>
      <c r="D117" s="54"/>
      <c r="E117" s="54"/>
      <c r="F117" s="21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ht="19.5" thickBot="1" x14ac:dyDescent="0.3">
      <c r="A118" s="49" t="s">
        <v>80</v>
      </c>
      <c r="B118" s="49"/>
      <c r="C118" s="49"/>
      <c r="D118" s="49"/>
      <c r="E118" s="49"/>
    </row>
    <row r="119" spans="1:15" ht="48" thickBot="1" x14ac:dyDescent="0.3">
      <c r="A119" s="8" t="s">
        <v>106</v>
      </c>
      <c r="B119" s="16" t="s">
        <v>59</v>
      </c>
      <c r="C119" s="16" t="s">
        <v>81</v>
      </c>
      <c r="D119" s="16" t="s">
        <v>113</v>
      </c>
      <c r="E119" s="16" t="s">
        <v>82</v>
      </c>
    </row>
    <row r="120" spans="1:15" ht="16.5" thickBot="1" x14ac:dyDescent="0.3">
      <c r="A120" s="8" t="s">
        <v>10</v>
      </c>
      <c r="B120" s="12" t="s">
        <v>83</v>
      </c>
      <c r="C120" s="16" t="s">
        <v>84</v>
      </c>
      <c r="D120" s="46">
        <f>E120/12</f>
        <v>49504.166666666664</v>
      </c>
      <c r="E120" s="36">
        <f>O103</f>
        <v>594050</v>
      </c>
    </row>
    <row r="121" spans="1:15" ht="32.25" thickBot="1" x14ac:dyDescent="0.3">
      <c r="A121" s="8" t="s">
        <v>15</v>
      </c>
      <c r="B121" s="12" t="s">
        <v>85</v>
      </c>
      <c r="C121" s="16" t="s">
        <v>84</v>
      </c>
      <c r="D121" s="46">
        <f>E121/12</f>
        <v>8980.1666666666661</v>
      </c>
      <c r="E121" s="36">
        <f>E122+E123</f>
        <v>107762</v>
      </c>
    </row>
    <row r="122" spans="1:15" ht="16.5" thickBot="1" x14ac:dyDescent="0.3">
      <c r="A122" s="8" t="s">
        <v>19</v>
      </c>
      <c r="B122" s="12" t="s">
        <v>86</v>
      </c>
      <c r="C122" s="16" t="s">
        <v>84</v>
      </c>
      <c r="D122" s="46">
        <f>E122/12</f>
        <v>7000</v>
      </c>
      <c r="E122" s="36">
        <f>O104</f>
        <v>84000</v>
      </c>
    </row>
    <row r="123" spans="1:15" ht="16.5" thickBot="1" x14ac:dyDescent="0.3">
      <c r="A123" s="8" t="s">
        <v>23</v>
      </c>
      <c r="B123" s="12" t="s">
        <v>56</v>
      </c>
      <c r="C123" s="16" t="s">
        <v>84</v>
      </c>
      <c r="D123" s="46">
        <f t="shared" ref="D123:D124" si="11">E123/12</f>
        <v>1980.1666666666667</v>
      </c>
      <c r="E123" s="36">
        <f>O110</f>
        <v>23762</v>
      </c>
    </row>
    <row r="124" spans="1:15" ht="16.5" thickBot="1" x14ac:dyDescent="0.3">
      <c r="A124" s="8" t="s">
        <v>27</v>
      </c>
      <c r="B124" s="12" t="s">
        <v>87</v>
      </c>
      <c r="C124" s="16" t="s">
        <v>84</v>
      </c>
      <c r="D124" s="46">
        <f t="shared" si="11"/>
        <v>40524</v>
      </c>
      <c r="E124" s="36">
        <f>E120-E122-E123</f>
        <v>486288</v>
      </c>
    </row>
    <row r="125" spans="1:15" ht="16.5" thickBot="1" x14ac:dyDescent="0.3">
      <c r="A125" s="8" t="s">
        <v>31</v>
      </c>
      <c r="B125" s="12" t="s">
        <v>88</v>
      </c>
      <c r="C125" s="16" t="s">
        <v>89</v>
      </c>
      <c r="D125" s="46" t="s">
        <v>130</v>
      </c>
      <c r="E125" s="46">
        <f>350000/E124*12</f>
        <v>8.6368571710591251</v>
      </c>
    </row>
    <row r="126" spans="1:15" ht="32.25" thickBot="1" x14ac:dyDescent="0.3">
      <c r="A126" s="8" t="s">
        <v>53</v>
      </c>
      <c r="B126" s="12" t="s">
        <v>90</v>
      </c>
      <c r="C126" s="16" t="s">
        <v>91</v>
      </c>
      <c r="D126" s="36" t="s">
        <v>130</v>
      </c>
      <c r="E126" s="47">
        <f>D124/D120</f>
        <v>0.81859776113121796</v>
      </c>
    </row>
    <row r="127" spans="1:15" ht="19.5" thickBot="1" x14ac:dyDescent="0.3">
      <c r="A127" s="1"/>
    </row>
    <row r="128" spans="1:15" ht="18.75" x14ac:dyDescent="0.25">
      <c r="A128" s="54" t="s">
        <v>92</v>
      </c>
      <c r="B128" s="54"/>
      <c r="C128" s="54"/>
      <c r="D128" s="54"/>
      <c r="E128" s="54"/>
      <c r="F128" s="21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4" ht="19.5" thickBot="1" x14ac:dyDescent="0.3">
      <c r="A129" s="49" t="s">
        <v>93</v>
      </c>
      <c r="B129" s="49"/>
      <c r="C129" s="49"/>
      <c r="D129" s="49"/>
    </row>
    <row r="130" spans="1:4" ht="62.25" customHeight="1" x14ac:dyDescent="0.25">
      <c r="A130" s="2" t="s">
        <v>2</v>
      </c>
      <c r="B130" s="58" t="s">
        <v>94</v>
      </c>
      <c r="C130" s="4" t="s">
        <v>8</v>
      </c>
      <c r="D130" s="58" t="s">
        <v>96</v>
      </c>
    </row>
    <row r="131" spans="1:4" ht="16.5" thickBot="1" x14ac:dyDescent="0.3">
      <c r="A131" s="3" t="s">
        <v>3</v>
      </c>
      <c r="B131" s="59"/>
      <c r="C131" s="6" t="s">
        <v>95</v>
      </c>
      <c r="D131" s="59"/>
    </row>
    <row r="132" spans="1:4" ht="180" customHeight="1" thickBot="1" x14ac:dyDescent="0.3">
      <c r="A132" s="3">
        <v>1</v>
      </c>
      <c r="B132" s="14" t="s">
        <v>97</v>
      </c>
      <c r="C132" s="6">
        <v>350000</v>
      </c>
      <c r="D132" s="6">
        <v>100</v>
      </c>
    </row>
    <row r="133" spans="1:4" ht="16.5" thickBot="1" x14ac:dyDescent="0.3">
      <c r="A133" s="3">
        <v>2</v>
      </c>
      <c r="B133" s="14" t="s">
        <v>98</v>
      </c>
      <c r="C133" s="6"/>
      <c r="D133" s="6"/>
    </row>
    <row r="134" spans="1:4" ht="32.25" thickBot="1" x14ac:dyDescent="0.3">
      <c r="A134" s="3">
        <v>3</v>
      </c>
      <c r="B134" s="14" t="s">
        <v>99</v>
      </c>
      <c r="C134" s="6"/>
      <c r="D134" s="6"/>
    </row>
    <row r="135" spans="1:4" ht="16.5" thickBot="1" x14ac:dyDescent="0.3">
      <c r="A135" s="5">
        <v>4</v>
      </c>
      <c r="B135" s="14" t="s">
        <v>35</v>
      </c>
      <c r="C135" s="37">
        <f>SUM(C132:C134)</f>
        <v>350000</v>
      </c>
      <c r="D135" s="37">
        <f>SUM(D132:D134)</f>
        <v>100</v>
      </c>
    </row>
    <row r="136" spans="1:4" ht="18.75" x14ac:dyDescent="0.25">
      <c r="A136" s="20"/>
    </row>
    <row r="137" spans="1:4" ht="18.75" x14ac:dyDescent="0.25">
      <c r="A137" s="54" t="s">
        <v>115</v>
      </c>
      <c r="B137" s="54"/>
      <c r="C137" s="54"/>
      <c r="D137" s="54"/>
    </row>
    <row r="138" spans="1:4" ht="19.5" thickBot="1" x14ac:dyDescent="0.3">
      <c r="A138" s="49" t="s">
        <v>100</v>
      </c>
      <c r="B138" s="49"/>
      <c r="C138" s="49"/>
    </row>
    <row r="139" spans="1:4" ht="78" customHeight="1" thickBot="1" x14ac:dyDescent="0.3">
      <c r="A139" s="8" t="s">
        <v>114</v>
      </c>
      <c r="B139" s="16" t="s">
        <v>101</v>
      </c>
      <c r="C139" s="16" t="s">
        <v>102</v>
      </c>
    </row>
    <row r="140" spans="1:4" ht="57" customHeight="1" thickBot="1" x14ac:dyDescent="0.3">
      <c r="A140" s="8" t="s">
        <v>10</v>
      </c>
      <c r="B140" s="32" t="s">
        <v>163</v>
      </c>
      <c r="C140" s="33" t="s">
        <v>166</v>
      </c>
    </row>
    <row r="141" spans="1:4" ht="78" customHeight="1" thickBot="1" x14ac:dyDescent="0.3">
      <c r="A141" s="8" t="s">
        <v>15</v>
      </c>
      <c r="B141" s="32" t="s">
        <v>164</v>
      </c>
      <c r="C141" s="33" t="s">
        <v>167</v>
      </c>
    </row>
    <row r="142" spans="1:4" ht="68.25" customHeight="1" thickBot="1" x14ac:dyDescent="0.3">
      <c r="A142" s="8" t="s">
        <v>19</v>
      </c>
      <c r="B142" s="32" t="s">
        <v>165</v>
      </c>
      <c r="C142" s="33" t="s">
        <v>168</v>
      </c>
    </row>
    <row r="143" spans="1:4" ht="16.5" thickBot="1" x14ac:dyDescent="0.3">
      <c r="A143" s="8" t="s">
        <v>14</v>
      </c>
      <c r="B143" s="12"/>
      <c r="C143" s="12"/>
    </row>
    <row r="144" spans="1:4" ht="18.75" x14ac:dyDescent="0.25">
      <c r="A144" s="1"/>
    </row>
  </sheetData>
  <mergeCells count="72">
    <mergeCell ref="M114:M115"/>
    <mergeCell ref="N114:N115"/>
    <mergeCell ref="O114:O115"/>
    <mergeCell ref="A114:A115"/>
    <mergeCell ref="H114:H115"/>
    <mergeCell ref="I114:I115"/>
    <mergeCell ref="J114:J115"/>
    <mergeCell ref="K114:K115"/>
    <mergeCell ref="L114:L115"/>
    <mergeCell ref="C114:C115"/>
    <mergeCell ref="D114:D115"/>
    <mergeCell ref="E114:E115"/>
    <mergeCell ref="F114:F115"/>
    <mergeCell ref="G114:G115"/>
    <mergeCell ref="A129:D129"/>
    <mergeCell ref="A137:D137"/>
    <mergeCell ref="A138:C138"/>
    <mergeCell ref="A128:E128"/>
    <mergeCell ref="A117:E117"/>
    <mergeCell ref="A118:E118"/>
    <mergeCell ref="B130:B131"/>
    <mergeCell ref="D130:D131"/>
    <mergeCell ref="A98:O98"/>
    <mergeCell ref="A97:O97"/>
    <mergeCell ref="A81:C81"/>
    <mergeCell ref="A71:H71"/>
    <mergeCell ref="H73:H74"/>
    <mergeCell ref="D73:D74"/>
    <mergeCell ref="E73:E74"/>
    <mergeCell ref="F73:F74"/>
    <mergeCell ref="B83:B84"/>
    <mergeCell ref="C83:C84"/>
    <mergeCell ref="B73:B74"/>
    <mergeCell ref="C73:C74"/>
    <mergeCell ref="G73:G74"/>
    <mergeCell ref="A27:G27"/>
    <mergeCell ref="A26:G26"/>
    <mergeCell ref="A63:G63"/>
    <mergeCell ref="A1:G1"/>
    <mergeCell ref="A18:G18"/>
    <mergeCell ref="A19:G19"/>
    <mergeCell ref="A20:G20"/>
    <mergeCell ref="A21:G21"/>
    <mergeCell ref="A10:G10"/>
    <mergeCell ref="A11:G11"/>
    <mergeCell ref="A12:G12"/>
    <mergeCell ref="A13:G13"/>
    <mergeCell ref="A14:G14"/>
    <mergeCell ref="A15:G15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64:H64"/>
    <mergeCell ref="A72:H72"/>
    <mergeCell ref="A70:H70"/>
    <mergeCell ref="A69:H69"/>
    <mergeCell ref="A82:C82"/>
    <mergeCell ref="A68:H68"/>
    <mergeCell ref="A67:H67"/>
    <mergeCell ref="A66:H66"/>
    <mergeCell ref="A65:H65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2026-02-10T11:02:45Z</dcterms:modified>
</cp:coreProperties>
</file>