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F98" i="1"/>
  <c r="H99" i="1" l="1"/>
  <c r="F9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0" i="1"/>
  <c r="C163" i="1"/>
  <c r="B163" i="1"/>
  <c r="C162" i="1"/>
  <c r="B162" i="1"/>
  <c r="B161" i="1"/>
  <c r="C161" i="1"/>
  <c r="H96" i="1"/>
  <c r="H97" i="1"/>
  <c r="B34" i="1"/>
  <c r="B33" i="1"/>
  <c r="F68" i="1"/>
  <c r="N127" i="1"/>
  <c r="M127" i="1"/>
  <c r="L127" i="1"/>
  <c r="K127" i="1"/>
  <c r="J127" i="1"/>
  <c r="I127" i="1"/>
  <c r="H127" i="1"/>
  <c r="G127" i="1"/>
  <c r="F127" i="1"/>
  <c r="D127" i="1"/>
  <c r="E127" i="1"/>
  <c r="C127" i="1"/>
  <c r="D156" i="1"/>
  <c r="C156" i="1"/>
  <c r="O132" i="1"/>
  <c r="F29" i="1" l="1"/>
  <c r="O127" i="1"/>
  <c r="O129" i="1" l="1"/>
  <c r="C116" i="1"/>
  <c r="F96" i="1"/>
  <c r="F97" i="1"/>
  <c r="F67" i="1"/>
  <c r="F64" i="1"/>
  <c r="F63" i="1" s="1"/>
  <c r="F52" i="1"/>
  <c r="F53" i="1"/>
  <c r="F54" i="1"/>
  <c r="F56" i="1"/>
  <c r="F57" i="1"/>
  <c r="F58" i="1"/>
  <c r="F59" i="1"/>
  <c r="F60" i="1"/>
  <c r="F61" i="1"/>
  <c r="F62" i="1"/>
  <c r="H100" i="1" l="1"/>
  <c r="C126" i="1" s="1"/>
  <c r="C125" i="1" s="1"/>
  <c r="F100" i="1"/>
  <c r="E124" i="1" s="1"/>
  <c r="K126" i="1" l="1"/>
  <c r="K125" i="1" s="1"/>
  <c r="G126" i="1"/>
  <c r="G125" i="1" s="1"/>
  <c r="E126" i="1"/>
  <c r="E125" i="1" s="1"/>
  <c r="E130" i="1" s="1"/>
  <c r="H126" i="1"/>
  <c r="H125" i="1" s="1"/>
  <c r="M126" i="1"/>
  <c r="M125" i="1" s="1"/>
  <c r="K124" i="1"/>
  <c r="K133" i="1" s="1"/>
  <c r="K131" i="1" s="1"/>
  <c r="L124" i="1"/>
  <c r="L133" i="1" s="1"/>
  <c r="L131" i="1" s="1"/>
  <c r="J126" i="1"/>
  <c r="J125" i="1" s="1"/>
  <c r="D126" i="1"/>
  <c r="D125" i="1" s="1"/>
  <c r="L126" i="1"/>
  <c r="L125" i="1" s="1"/>
  <c r="G124" i="1"/>
  <c r="G133" i="1" s="1"/>
  <c r="G131" i="1" s="1"/>
  <c r="F124" i="1"/>
  <c r="F133" i="1" s="1"/>
  <c r="F131" i="1" s="1"/>
  <c r="I126" i="1"/>
  <c r="I125" i="1" s="1"/>
  <c r="M124" i="1"/>
  <c r="M133" i="1" s="1"/>
  <c r="M131" i="1" s="1"/>
  <c r="F126" i="1"/>
  <c r="F125" i="1" s="1"/>
  <c r="C124" i="1"/>
  <c r="C133" i="1" s="1"/>
  <c r="N126" i="1"/>
  <c r="N125" i="1" s="1"/>
  <c r="N124" i="1"/>
  <c r="N133" i="1" s="1"/>
  <c r="N131" i="1" s="1"/>
  <c r="I124" i="1"/>
  <c r="H124" i="1"/>
  <c r="H133" i="1" s="1"/>
  <c r="H131" i="1" s="1"/>
  <c r="J124" i="1"/>
  <c r="J133" i="1" s="1"/>
  <c r="J131" i="1" s="1"/>
  <c r="D124" i="1"/>
  <c r="D133" i="1" s="1"/>
  <c r="D131" i="1" s="1"/>
  <c r="E133" i="1"/>
  <c r="E131" i="1" s="1"/>
  <c r="C130" i="1" l="1"/>
  <c r="O125" i="1"/>
  <c r="E143" i="1" s="1"/>
  <c r="O126" i="1"/>
  <c r="L130" i="1"/>
  <c r="L134" i="1" s="1"/>
  <c r="J130" i="1"/>
  <c r="J134" i="1" s="1"/>
  <c r="M130" i="1"/>
  <c r="M134" i="1" s="1"/>
  <c r="D130" i="1"/>
  <c r="D134" i="1" s="1"/>
  <c r="K130" i="1"/>
  <c r="K134" i="1" s="1"/>
  <c r="F130" i="1"/>
  <c r="F134" i="1" s="1"/>
  <c r="G130" i="1"/>
  <c r="G134" i="1" s="1"/>
  <c r="N130" i="1"/>
  <c r="N134" i="1" s="1"/>
  <c r="I133" i="1"/>
  <c r="I131" i="1" s="1"/>
  <c r="I130" i="1"/>
  <c r="O124" i="1"/>
  <c r="E141" i="1" s="1"/>
  <c r="H130" i="1"/>
  <c r="H134" i="1" s="1"/>
  <c r="E134" i="1"/>
  <c r="C131" i="1"/>
  <c r="D143" i="1" l="1"/>
  <c r="D141" i="1"/>
  <c r="C134" i="1"/>
  <c r="O133" i="1"/>
  <c r="I134" i="1"/>
  <c r="O130" i="1"/>
  <c r="O131" i="1"/>
  <c r="E144" i="1" s="1"/>
  <c r="D144" i="1" s="1"/>
  <c r="E142" i="1" l="1"/>
  <c r="E145" i="1"/>
  <c r="E146" i="1" s="1"/>
  <c r="O134" i="1"/>
  <c r="D145" i="1" l="1"/>
  <c r="E147" i="1" s="1"/>
  <c r="D142" i="1"/>
  <c r="O135" i="1" l="1"/>
</calcChain>
</file>

<file path=xl/sharedStrings.xml><?xml version="1.0" encoding="utf-8"?>
<sst xmlns="http://schemas.openxmlformats.org/spreadsheetml/2006/main" count="254" uniqueCount="193">
  <si>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</si>
  <si>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</si>
  <si>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</si>
  <si>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</si>
  <si>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</si>
  <si>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</si>
  <si>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</si>
  <si>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</si>
  <si>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</si>
  <si>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</si>
  <si>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</si>
  <si>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</si>
  <si>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</si>
  <si>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</si>
  <si>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</si>
  <si>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</si>
  <si>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</si>
  <si>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</si>
  <si>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</si>
  <si>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</si>
  <si>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</si>
  <si>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</si>
  <si>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</si>
  <si>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</si>
  <si>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</si>
  <si>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</si>
  <si>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</si>
  <si>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</si>
  <si>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</si>
  <si>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</si>
  <si>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</si>
  <si>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</si>
  <si>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</si>
  <si>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</si>
  <si>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</si>
  <si>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</si>
  <si>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</si>
  <si>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</si>
  <si>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</si>
  <si>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</si>
  <si>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</si>
  <si>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</si>
  <si>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</si>
  <si>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</si>
  <si>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</si>
  <si>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</si>
  <si>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</si>
  <si>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</si>
  <si>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</si>
  <si>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</si>
  <si>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</si>
  <si>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</si>
  <si>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</si>
  <si>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</si>
  <si>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</si>
  <si>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</si>
  <si>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</si>
  <si>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</si>
  <si>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</si>
  <si>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</si>
  <si>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</si>
  <si>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</si>
  <si>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</si>
  <si>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</si>
  <si>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</si>
  <si>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</si>
  <si>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</si>
  <si>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</si>
  <si>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</si>
  <si>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</si>
  <si>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</si>
  <si>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</si>
  <si>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</si>
  <si>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</si>
  <si>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</si>
  <si>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</si>
  <si>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</si>
  <si>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</si>
  <si>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</si>
  <si>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</si>
  <si>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</si>
  <si>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</si>
  <si>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</si>
  <si>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</si>
  <si>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</si>
  <si>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</si>
  <si>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</si>
  <si>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</si>
  <si>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</si>
  <si>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</si>
  <si>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</si>
  <si>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</si>
  <si>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</si>
  <si>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</si>
  <si>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</si>
  <si>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</si>
  <si>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</si>
  <si>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</si>
  <si>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</si>
  <si>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</si>
  <si>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</si>
  <si>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</si>
  <si>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</si>
  <si>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</si>
  <si>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</si>
  <si>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</si>
  <si>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</si>
  <si>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</si>
  <si>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</si>
  <si>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</si>
  <si>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</si>
  <si>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</si>
  <si>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</si>
  <si>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</si>
  <si>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</si>
  <si>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</si>
  <si>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</si>
  <si>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</si>
  <si>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</si>
  <si>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</si>
  <si>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</si>
  <si>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</si>
  <si>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</si>
  <si>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</si>
  <si>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</si>
  <si>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</si>
  <si>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</si>
  <si>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</si>
  <si>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</si>
  <si>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</si>
  <si>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</si>
  <si>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</si>
  <si>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Ноутбук</t>
  </si>
  <si>
    <t>Термопринтер этикеток</t>
  </si>
  <si>
    <t>Запаиватель пакетов</t>
  </si>
  <si>
    <t>Парогенератор</t>
  </si>
  <si>
    <t>Гладильная доска</t>
  </si>
  <si>
    <t>Лампа настольная</t>
  </si>
  <si>
    <t>Снипер</t>
  </si>
  <si>
    <t>Сантиметровая лента</t>
  </si>
  <si>
    <t>Стол раскройный</t>
  </si>
  <si>
    <t>Винтовое кресло</t>
  </si>
  <si>
    <t>USB-Токен</t>
  </si>
  <si>
    <t>Стол письменный</t>
  </si>
  <si>
    <t>Кресло офисное</t>
  </si>
  <si>
    <t>Стеллажи</t>
  </si>
  <si>
    <t>Ножницы</t>
  </si>
  <si>
    <t>Линейка 100 см</t>
  </si>
  <si>
    <t>Линейка  50 см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</si>
  <si>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</si>
  <si>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</si>
  <si>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</si>
  <si>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</si>
  <si>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</si>
  <si>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</si>
  <si>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</si>
  <si>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</si>
  <si>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</si>
  <si>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</si>
  <si>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</si>
  <si>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</si>
  <si>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</si>
  <si>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</si>
  <si>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</si>
  <si>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</si>
  <si>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</si>
  <si>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</si>
  <si>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1.22.</t>
  </si>
  <si>
    <t>Зажимы</t>
  </si>
  <si>
    <t>Распарыватель</t>
  </si>
  <si>
    <t xml:space="preserve">Ткань </t>
  </si>
  <si>
    <t>шт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</si>
  <si>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</si>
  <si>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 xml:space="preserve">Швейная мастерская </t>
    </r>
  </si>
  <si>
    <r>
      <t>2.4.Система налогообложения и основной вид экономической деятельности</t>
    </r>
    <r>
      <rPr>
        <sz val="14"/>
        <color theme="1"/>
        <rFont val="Times New Roman"/>
        <family val="1"/>
        <charset val="204"/>
      </rPr>
      <t xml:space="preserve">  ИП на НПД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</si>
  <si>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</si>
  <si>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 налог НПД, снять помещение в аренду, закупить оборудование и материалы, проводить рекламную кампанию, получать прибыль.</t>
    </r>
  </si>
  <si>
    <r>
      <t xml:space="preserve">2.5.Планируемый график работы (дней в неделю), в том числе с указанием часов в неделю  </t>
    </r>
    <r>
      <rPr>
        <sz val="14"/>
        <color theme="1"/>
        <rFont val="Times New Roman"/>
        <family val="1"/>
        <charset val="204"/>
      </rPr>
      <t>5 дней, 40 часов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</si>
  <si>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</si>
  <si>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планирую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</si>
  <si>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</si>
  <si>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"Сарафанное радио", соцсети</t>
    </r>
  </si>
  <si>
    <t>5.3.Источники финансирования бизнес-плана (сметы расходов)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</si>
  <si>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 развития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</si>
  <si>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Швейная мастерская с ориентиром на изделия для дома.</t>
    </r>
  </si>
  <si>
    <t>Подушка для уличной мебели большая</t>
  </si>
  <si>
    <t>Подушка для уличной мебели малая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</si>
  <si>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 xml:space="preserve">
- Покупатели, ориентированные на экологичные и натуральные материалы.
- Любители ручной работы и уникальных дизайнов.</t>
    </r>
    <r>
      <rPr>
        <b/>
        <sz val="14"/>
        <color theme="1"/>
        <rFont val="Times New Roman"/>
        <family val="1"/>
        <charset val="204"/>
      </rPr>
      <t xml:space="preserve">
- Владельцы дач и частных домов</t>
    </r>
  </si>
  <si>
    <t>Наволочки на подушки с декором</t>
  </si>
  <si>
    <t>Шторы уличные на заказ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</si>
  <si>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6 месяцев</t>
    </r>
  </si>
  <si>
    <t>3.2. Местоположение целевой аудитории (субъект РФ, населенный пункт)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</si>
  <si>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 </t>
    </r>
    <r>
      <rPr>
        <sz val="14"/>
        <color theme="1"/>
        <rFont val="Times New Roman"/>
        <family val="1"/>
        <charset val="204"/>
      </rPr>
      <t xml:space="preserve">Жители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</si>
</sst>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4\Work1\Users\cpp\Downloads\&#1064;&#1074;&#1077;&#1081;&#1085;&#1072;&#1103;%20&#1084;&#1072;&#1089;&#1090;&#1077;&#1088;&#1089;&#1082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51">
          <cell r="A51" t="str">
            <v>Швейная прямотрочная машинка</v>
          </cell>
        </row>
        <row r="52">
          <cell r="A52" t="str">
            <v>Швейная машинка Оверлок</v>
          </cell>
        </row>
        <row r="197">
          <cell r="A197" t="str">
            <v>**Недостаточный спрос**</v>
          </cell>
          <cell r="D197" t="str">
            <v>Исследование рынка и выявление потребностей владельцев кошек. Активное продвижение продукции через социальные сети, блоги о животных и другие каналы.</v>
          </cell>
        </row>
        <row r="198">
          <cell r="A198" t="str">
            <v>**Конкуренция с крупными брендами**</v>
          </cell>
          <cell r="D198" t="str">
            <v>Уникальный дизайн, качество и персональный подход как основные конкурентные преимущества. Развитие лояльности клиентов через программы скидок и бонусов.</v>
          </cell>
        </row>
        <row r="200">
          <cell r="A200" t="str">
            <v>**Сезонность спроса**</v>
          </cell>
          <cell r="D200" t="str">
            <v>Разнообразие продуктов и акции, стимулирующие покупки в течение всего года, могут смягчить влияние сезонных колебаний.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topLeftCell="A171" zoomScaleNormal="100" workbookViewId="0">
      <selection activeCell="A91" sqref="A91:H91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0.140625" customWidth="1"/>
    <col min="6" max="6" width="14.28515625" customWidth="1"/>
    <col min="7" max="7" width="24.5703125" customWidth="1"/>
    <col min="8" max="8" width="18.42578125" customWidth="1"/>
    <col min="10" max="10" width="11.140625" customWidth="1"/>
    <col min="15" max="15" width="17" customWidth="1"/>
  </cols>
  <sheetData>
    <row r="1" spans="1:7" ht="18.75" x14ac:dyDescent="0.25">
      <c r="A1" s="69" t="s">
        <v>0</v>
      </c>
      <c r="B1" s="69"/>
      <c r="C1" s="69"/>
      <c r="D1" s="69"/>
      <c r="E1" s="69"/>
      <c r="F1" s="69"/>
      <c r="G1" s="69"/>
    </row>
    <row r="2" spans="1:7" ht="18.75" x14ac:dyDescent="0.3">
      <c r="A2" s="71" t="s">
        <v>102</v>
      </c>
      <c r="B2" s="71"/>
      <c r="C2" s="71"/>
      <c r="D2" s="71"/>
      <c r="E2" s="71"/>
      <c r="F2" s="71"/>
      <c r="G2" s="71"/>
    </row>
    <row r="3" spans="1:7" ht="19.5" customHeight="1" x14ac:dyDescent="0.3">
      <c r="A3" s="72" t="s">
        <v>114</v>
      </c>
      <c r="B3" s="72"/>
      <c r="C3" s="72"/>
      <c r="D3" s="72"/>
      <c r="E3" s="72"/>
      <c r="F3" s="72"/>
      <c r="G3" s="72"/>
    </row>
    <row r="4" spans="1:7" ht="18.75" x14ac:dyDescent="0.3">
      <c r="A4" s="72" t="s">
        <v>115</v>
      </c>
      <c r="B4" s="72"/>
      <c r="C4" s="72"/>
      <c r="D4" s="72"/>
      <c r="E4" s="72"/>
      <c r="F4" s="72"/>
      <c r="G4" s="72"/>
    </row>
    <row r="5" spans="1:7" ht="21" customHeight="1" x14ac:dyDescent="0.3">
      <c r="A5" s="72" t="s">
        <v>116</v>
      </c>
      <c r="B5" s="72"/>
      <c r="C5" s="72"/>
      <c r="D5" s="72"/>
      <c r="E5" s="72"/>
      <c r="F5" s="72"/>
      <c r="G5" s="72"/>
    </row>
    <row r="6" spans="1:7" s="21" customFormat="1" ht="18.75" x14ac:dyDescent="0.3">
      <c r="A6" s="72" t="s">
        <v>117</v>
      </c>
      <c r="B6" s="72"/>
      <c r="C6" s="72"/>
      <c r="D6" s="72"/>
      <c r="E6" s="72"/>
      <c r="F6" s="72"/>
      <c r="G6" s="72"/>
    </row>
    <row r="7" spans="1:7" ht="22.5" customHeight="1" x14ac:dyDescent="0.3">
      <c r="A7" s="72" t="s">
        <v>118</v>
      </c>
      <c r="B7" s="72"/>
      <c r="C7" s="72"/>
      <c r="D7" s="72"/>
      <c r="E7" s="72"/>
      <c r="F7" s="72"/>
      <c r="G7" s="72"/>
    </row>
    <row r="8" spans="1:7" ht="42.75" customHeight="1" x14ac:dyDescent="0.3">
      <c r="A8" s="72" t="s">
        <v>119</v>
      </c>
      <c r="B8" s="72"/>
      <c r="C8" s="72"/>
      <c r="D8" s="72"/>
      <c r="E8" s="72"/>
      <c r="F8" s="72"/>
      <c r="G8" s="72"/>
    </row>
    <row r="9" spans="1:7" ht="41.25" customHeight="1" x14ac:dyDescent="0.3">
      <c r="A9" s="72" t="s">
        <v>120</v>
      </c>
      <c r="B9" s="72"/>
      <c r="C9" s="72"/>
      <c r="D9" s="72"/>
      <c r="E9" s="72"/>
      <c r="F9" s="72"/>
      <c r="G9" s="72"/>
    </row>
    <row r="10" spans="1:7" ht="26.25" customHeight="1" x14ac:dyDescent="0.3">
      <c r="A10" s="71" t="s">
        <v>121</v>
      </c>
      <c r="B10" s="72"/>
      <c r="C10" s="72"/>
      <c r="D10" s="72"/>
      <c r="E10" s="72"/>
      <c r="F10" s="72"/>
      <c r="G10" s="72"/>
    </row>
    <row r="11" spans="1:7" ht="48" customHeight="1" x14ac:dyDescent="0.3">
      <c r="A11" s="71" t="s">
        <v>175</v>
      </c>
      <c r="B11" s="72"/>
      <c r="C11" s="72"/>
      <c r="D11" s="72"/>
      <c r="E11" s="72"/>
      <c r="F11" s="72"/>
      <c r="G11" s="72"/>
    </row>
    <row r="12" spans="1:7" ht="18.75" x14ac:dyDescent="0.3">
      <c r="A12" s="71" t="s">
        <v>172</v>
      </c>
      <c r="B12" s="71"/>
      <c r="C12" s="71"/>
      <c r="D12" s="71"/>
      <c r="E12" s="71"/>
      <c r="F12" s="71"/>
      <c r="G12" s="71"/>
    </row>
    <row r="13" spans="1:7" ht="21" customHeight="1" x14ac:dyDescent="0.3">
      <c r="A13" s="71" t="s">
        <v>173</v>
      </c>
      <c r="B13" s="72"/>
      <c r="C13" s="72"/>
      <c r="D13" s="72"/>
      <c r="E13" s="72"/>
      <c r="F13" s="72"/>
      <c r="G13" s="72"/>
    </row>
    <row r="14" spans="1:7" ht="41.25" customHeight="1" x14ac:dyDescent="0.3">
      <c r="A14" s="71" t="s">
        <v>176</v>
      </c>
      <c r="B14" s="71"/>
      <c r="C14" s="71"/>
      <c r="D14" s="71"/>
      <c r="E14" s="71"/>
      <c r="F14" s="71"/>
      <c r="G14" s="71"/>
    </row>
    <row r="15" spans="1:7" ht="24.75" customHeight="1" x14ac:dyDescent="0.3">
      <c r="A15" s="71" t="s">
        <v>184</v>
      </c>
      <c r="B15" s="72"/>
      <c r="C15" s="72"/>
      <c r="D15" s="72"/>
      <c r="E15" s="72"/>
      <c r="F15" s="72"/>
      <c r="G15" s="72"/>
    </row>
    <row r="16" spans="1:7" ht="25.5" customHeight="1" x14ac:dyDescent="0.3">
      <c r="A16" s="71" t="s">
        <v>174</v>
      </c>
      <c r="B16" s="71"/>
      <c r="C16" s="71"/>
      <c r="D16" s="71"/>
      <c r="E16" s="71"/>
      <c r="F16" s="71"/>
      <c r="G16" s="71"/>
    </row>
    <row r="17" spans="1:7" ht="42.75" customHeight="1" x14ac:dyDescent="0.3">
      <c r="A17" s="71" t="s">
        <v>177</v>
      </c>
      <c r="B17" s="71"/>
      <c r="C17" s="71"/>
      <c r="D17" s="71"/>
      <c r="E17" s="71"/>
      <c r="F17" s="71"/>
      <c r="G17" s="71"/>
    </row>
    <row r="18" spans="1:7" ht="41.25" customHeight="1" x14ac:dyDescent="0.3">
      <c r="A18" s="71" t="s">
        <v>122</v>
      </c>
      <c r="B18" s="71"/>
      <c r="C18" s="71"/>
      <c r="D18" s="71"/>
      <c r="E18" s="71"/>
      <c r="F18" s="71"/>
      <c r="G18" s="71"/>
    </row>
    <row r="19" spans="1:7" ht="24.75" customHeight="1" x14ac:dyDescent="0.3">
      <c r="A19" s="71" t="s">
        <v>178</v>
      </c>
      <c r="B19" s="71"/>
      <c r="C19" s="71"/>
      <c r="D19" s="71"/>
      <c r="E19" s="71"/>
      <c r="F19" s="71"/>
      <c r="G19" s="71"/>
    </row>
    <row r="20" spans="1:7" ht="42" customHeight="1" x14ac:dyDescent="0.3">
      <c r="A20" s="71" t="s">
        <v>179</v>
      </c>
      <c r="B20" s="72"/>
      <c r="C20" s="72"/>
      <c r="D20" s="72"/>
      <c r="E20" s="72"/>
      <c r="F20" s="72"/>
      <c r="G20" s="72"/>
    </row>
    <row r="21" spans="1:7" ht="24" customHeight="1" x14ac:dyDescent="0.3">
      <c r="A21" s="71" t="s">
        <v>123</v>
      </c>
      <c r="B21" s="72"/>
      <c r="C21" s="72"/>
      <c r="D21" s="72"/>
      <c r="E21" s="72"/>
      <c r="F21" s="72"/>
      <c r="G21" s="72"/>
    </row>
    <row r="22" spans="1:7" ht="21" customHeight="1" x14ac:dyDescent="0.3">
      <c r="A22" s="71" t="s">
        <v>183</v>
      </c>
      <c r="B22" s="72"/>
      <c r="C22" s="72"/>
      <c r="D22" s="72"/>
      <c r="E22" s="72"/>
      <c r="F22" s="72"/>
      <c r="G22" s="72"/>
    </row>
    <row r="23" spans="1:7" ht="18.75" x14ac:dyDescent="0.3">
      <c r="A23" s="71" t="s">
        <v>131</v>
      </c>
      <c r="B23" s="72"/>
      <c r="C23" s="72"/>
      <c r="D23" s="72"/>
      <c r="E23" s="72"/>
      <c r="F23" s="72"/>
      <c r="G23" s="72"/>
    </row>
    <row r="24" spans="1:7" ht="21.75" customHeight="1" x14ac:dyDescent="0.3">
      <c r="A24" s="71" t="s">
        <v>180</v>
      </c>
      <c r="B24" s="72"/>
      <c r="C24" s="72"/>
      <c r="D24" s="72"/>
      <c r="E24" s="72"/>
      <c r="F24" s="72"/>
      <c r="G24" s="72"/>
    </row>
    <row r="25" spans="1:7" ht="19.5" customHeight="1" x14ac:dyDescent="0.3">
      <c r="A25" s="71" t="s">
        <v>190</v>
      </c>
      <c r="B25" s="72"/>
      <c r="C25" s="72"/>
      <c r="D25" s="72"/>
      <c r="E25" s="72"/>
      <c r="F25" s="72"/>
      <c r="G25" s="72"/>
    </row>
    <row r="26" spans="1:7" ht="42" customHeight="1" x14ac:dyDescent="0.3">
      <c r="A26" s="71" t="s">
        <v>103</v>
      </c>
      <c r="B26" s="71"/>
      <c r="C26" s="71"/>
      <c r="D26" s="71"/>
      <c r="E26" s="71"/>
      <c r="F26" s="71"/>
      <c r="G26" s="71"/>
    </row>
    <row r="27" spans="1:7" ht="19.5" thickBot="1" x14ac:dyDescent="0.3">
      <c r="A27" s="62" t="s">
        <v>1</v>
      </c>
      <c r="B27" s="62"/>
      <c r="C27" s="62"/>
      <c r="D27" s="62"/>
      <c r="E27" s="62"/>
      <c r="F27" s="62"/>
      <c r="G27" s="62"/>
    </row>
    <row r="28" spans="1:7" ht="63" customHeight="1" thickBot="1" x14ac:dyDescent="0.3">
      <c r="A28" s="2" t="s">
        <v>104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8" t="s">
        <v>10</v>
      </c>
      <c r="B29" s="29" t="s">
        <v>11</v>
      </c>
      <c r="C29" s="29"/>
      <c r="D29" s="29"/>
      <c r="E29" s="32"/>
      <c r="F29" s="33">
        <f>F30+F31+F32+F33+F34+F35+F36+F37+F38+F39+F40+F41+F42+F43+F44+F45+F46+F47+F48+F49+F50</f>
        <v>301400</v>
      </c>
      <c r="G29" s="29"/>
    </row>
    <row r="30" spans="1:7" ht="16.5" thickBot="1" x14ac:dyDescent="0.3">
      <c r="A30" s="16" t="s">
        <v>12</v>
      </c>
      <c r="B30" s="11" t="s">
        <v>132</v>
      </c>
      <c r="C30" s="7"/>
      <c r="D30" s="10">
        <v>1</v>
      </c>
      <c r="E30" s="32">
        <v>51999</v>
      </c>
      <c r="F30" s="33">
        <f>D30*E30</f>
        <v>51999</v>
      </c>
      <c r="G30" s="36"/>
    </row>
    <row r="31" spans="1:7" ht="32.25" thickBot="1" x14ac:dyDescent="0.3">
      <c r="A31" s="16" t="s">
        <v>13</v>
      </c>
      <c r="B31" s="11" t="s">
        <v>133</v>
      </c>
      <c r="C31" s="7"/>
      <c r="D31" s="10">
        <v>1</v>
      </c>
      <c r="E31" s="32">
        <v>14260</v>
      </c>
      <c r="F31" s="33">
        <f t="shared" ref="F31:F50" si="0">D31*E31</f>
        <v>14260</v>
      </c>
      <c r="G31" s="36"/>
    </row>
    <row r="32" spans="1:7" ht="32.25" thickBot="1" x14ac:dyDescent="0.3">
      <c r="A32" s="16" t="s">
        <v>149</v>
      </c>
      <c r="B32" s="11" t="s">
        <v>134</v>
      </c>
      <c r="C32" s="7"/>
      <c r="D32" s="10">
        <v>1</v>
      </c>
      <c r="E32" s="32">
        <v>1496</v>
      </c>
      <c r="F32" s="33">
        <f t="shared" si="0"/>
        <v>1496</v>
      </c>
      <c r="G32" s="36"/>
    </row>
    <row r="33" spans="1:8" ht="44.25" customHeight="1" thickBot="1" x14ac:dyDescent="0.3">
      <c r="A33" s="16" t="s">
        <v>150</v>
      </c>
      <c r="B33" s="11" t="str">
        <f>[1]Лист1!$A$51</f>
        <v>Швейная прямотрочная машинка</v>
      </c>
      <c r="C33" s="7"/>
      <c r="D33" s="10">
        <v>1</v>
      </c>
      <c r="E33" s="32">
        <v>41561</v>
      </c>
      <c r="F33" s="33">
        <f t="shared" si="0"/>
        <v>41561</v>
      </c>
      <c r="G33" s="36"/>
    </row>
    <row r="34" spans="1:8" ht="37.5" customHeight="1" thickBot="1" x14ac:dyDescent="0.3">
      <c r="A34" s="16" t="s">
        <v>151</v>
      </c>
      <c r="B34" s="11" t="str">
        <f>[1]Лист1!$A$52</f>
        <v>Швейная машинка Оверлок</v>
      </c>
      <c r="C34" s="7"/>
      <c r="D34" s="10">
        <v>1</v>
      </c>
      <c r="E34" s="32">
        <v>83784</v>
      </c>
      <c r="F34" s="33">
        <f t="shared" si="0"/>
        <v>83784</v>
      </c>
      <c r="G34" s="36"/>
    </row>
    <row r="35" spans="1:8" ht="16.5" thickBot="1" x14ac:dyDescent="0.3">
      <c r="A35" s="16" t="s">
        <v>152</v>
      </c>
      <c r="B35" s="11" t="s">
        <v>135</v>
      </c>
      <c r="C35" s="7"/>
      <c r="D35" s="10">
        <v>1</v>
      </c>
      <c r="E35" s="32">
        <v>26273</v>
      </c>
      <c r="F35" s="33">
        <f t="shared" si="0"/>
        <v>26273</v>
      </c>
      <c r="G35" s="36"/>
    </row>
    <row r="36" spans="1:8" ht="16.5" thickBot="1" x14ac:dyDescent="0.3">
      <c r="A36" s="16" t="s">
        <v>153</v>
      </c>
      <c r="B36" s="11" t="s">
        <v>136</v>
      </c>
      <c r="C36" s="7"/>
      <c r="D36" s="10">
        <v>1</v>
      </c>
      <c r="E36" s="32">
        <v>15990</v>
      </c>
      <c r="F36" s="33">
        <f t="shared" si="0"/>
        <v>15990</v>
      </c>
      <c r="G36" s="36"/>
    </row>
    <row r="37" spans="1:8" ht="16.5" thickBot="1" x14ac:dyDescent="0.3">
      <c r="A37" s="16" t="s">
        <v>154</v>
      </c>
      <c r="B37" s="11" t="s">
        <v>137</v>
      </c>
      <c r="C37" s="7"/>
      <c r="D37" s="10">
        <v>2</v>
      </c>
      <c r="E37" s="32">
        <v>1158</v>
      </c>
      <c r="F37" s="33">
        <f t="shared" si="0"/>
        <v>2316</v>
      </c>
      <c r="G37" s="36"/>
      <c r="H37" s="31"/>
    </row>
    <row r="38" spans="1:8" ht="16.5" thickBot="1" x14ac:dyDescent="0.3">
      <c r="A38" s="16" t="s">
        <v>155</v>
      </c>
      <c r="B38" s="11" t="s">
        <v>138</v>
      </c>
      <c r="C38" s="7"/>
      <c r="D38" s="10">
        <v>2</v>
      </c>
      <c r="E38" s="15">
        <v>195</v>
      </c>
      <c r="F38" s="33">
        <f t="shared" si="0"/>
        <v>390</v>
      </c>
      <c r="G38" s="36"/>
    </row>
    <row r="39" spans="1:8" ht="16.5" thickBot="1" x14ac:dyDescent="0.3">
      <c r="A39" s="16" t="s">
        <v>156</v>
      </c>
      <c r="B39" s="11" t="s">
        <v>169</v>
      </c>
      <c r="C39" s="7"/>
      <c r="D39" s="10">
        <v>3</v>
      </c>
      <c r="E39" s="15">
        <v>129</v>
      </c>
      <c r="F39" s="33">
        <f t="shared" si="0"/>
        <v>387</v>
      </c>
      <c r="G39" s="36"/>
    </row>
    <row r="40" spans="1:8" ht="32.25" thickBot="1" x14ac:dyDescent="0.3">
      <c r="A40" s="16" t="s">
        <v>157</v>
      </c>
      <c r="B40" s="11" t="s">
        <v>139</v>
      </c>
      <c r="C40" s="7"/>
      <c r="D40" s="10">
        <v>1</v>
      </c>
      <c r="E40" s="15">
        <v>134</v>
      </c>
      <c r="F40" s="33">
        <f t="shared" si="0"/>
        <v>134</v>
      </c>
      <c r="G40" s="36"/>
    </row>
    <row r="41" spans="1:8" ht="16.5" thickBot="1" x14ac:dyDescent="0.3">
      <c r="A41" s="16" t="s">
        <v>158</v>
      </c>
      <c r="B41" s="11" t="s">
        <v>140</v>
      </c>
      <c r="C41" s="7"/>
      <c r="D41" s="10">
        <v>1</v>
      </c>
      <c r="E41" s="15">
        <v>26110</v>
      </c>
      <c r="F41" s="33">
        <f t="shared" si="0"/>
        <v>26110</v>
      </c>
      <c r="G41" s="36"/>
    </row>
    <row r="42" spans="1:8" ht="16.5" thickBot="1" x14ac:dyDescent="0.3">
      <c r="A42" s="16" t="s">
        <v>159</v>
      </c>
      <c r="B42" s="11" t="s">
        <v>141</v>
      </c>
      <c r="C42" s="7"/>
      <c r="D42" s="10">
        <v>2</v>
      </c>
      <c r="E42" s="15">
        <v>7190</v>
      </c>
      <c r="F42" s="33">
        <f t="shared" si="0"/>
        <v>14380</v>
      </c>
      <c r="G42" s="36"/>
    </row>
    <row r="43" spans="1:8" ht="16.5" thickBot="1" x14ac:dyDescent="0.3">
      <c r="A43" s="16" t="s">
        <v>160</v>
      </c>
      <c r="B43" s="11" t="s">
        <v>142</v>
      </c>
      <c r="C43" s="7"/>
      <c r="D43" s="10">
        <v>1</v>
      </c>
      <c r="E43" s="15">
        <v>4000</v>
      </c>
      <c r="F43" s="33">
        <f t="shared" si="0"/>
        <v>4000</v>
      </c>
      <c r="G43" s="36"/>
    </row>
    <row r="44" spans="1:8" ht="16.5" thickBot="1" x14ac:dyDescent="0.3">
      <c r="A44" s="16" t="s">
        <v>161</v>
      </c>
      <c r="B44" s="11" t="s">
        <v>143</v>
      </c>
      <c r="C44" s="7"/>
      <c r="D44" s="10">
        <v>1</v>
      </c>
      <c r="E44" s="15">
        <v>5150</v>
      </c>
      <c r="F44" s="33">
        <f t="shared" si="0"/>
        <v>5150</v>
      </c>
      <c r="G44" s="36"/>
    </row>
    <row r="45" spans="1:8" ht="16.5" thickBot="1" x14ac:dyDescent="0.3">
      <c r="A45" s="16" t="s">
        <v>162</v>
      </c>
      <c r="B45" s="11" t="s">
        <v>144</v>
      </c>
      <c r="C45" s="7"/>
      <c r="D45" s="10">
        <v>1</v>
      </c>
      <c r="E45" s="15">
        <v>8899</v>
      </c>
      <c r="F45" s="33">
        <f t="shared" si="0"/>
        <v>8899</v>
      </c>
      <c r="G45" s="36"/>
    </row>
    <row r="46" spans="1:8" ht="16.5" thickBot="1" x14ac:dyDescent="0.3">
      <c r="A46" s="16" t="s">
        <v>163</v>
      </c>
      <c r="B46" s="11" t="s">
        <v>145</v>
      </c>
      <c r="C46" s="7"/>
      <c r="D46" s="10">
        <v>1</v>
      </c>
      <c r="E46" s="15">
        <v>2266</v>
      </c>
      <c r="F46" s="33">
        <f t="shared" si="0"/>
        <v>2266</v>
      </c>
      <c r="G46" s="36"/>
    </row>
    <row r="47" spans="1:8" ht="16.5" thickBot="1" x14ac:dyDescent="0.3">
      <c r="A47" s="16" t="s">
        <v>164</v>
      </c>
      <c r="B47" s="11" t="s">
        <v>146</v>
      </c>
      <c r="C47" s="7"/>
      <c r="D47" s="10">
        <v>1</v>
      </c>
      <c r="E47" s="15">
        <v>575</v>
      </c>
      <c r="F47" s="33">
        <f t="shared" si="0"/>
        <v>575</v>
      </c>
      <c r="G47" s="36"/>
    </row>
    <row r="48" spans="1:8" ht="16.5" thickBot="1" x14ac:dyDescent="0.3">
      <c r="A48" s="16" t="s">
        <v>165</v>
      </c>
      <c r="B48" s="11" t="s">
        <v>147</v>
      </c>
      <c r="C48" s="7"/>
      <c r="D48" s="10">
        <v>1</v>
      </c>
      <c r="E48" s="15">
        <v>575</v>
      </c>
      <c r="F48" s="33">
        <f t="shared" si="0"/>
        <v>575</v>
      </c>
      <c r="G48" s="36"/>
    </row>
    <row r="49" spans="1:7" ht="16.5" thickBot="1" x14ac:dyDescent="0.3">
      <c r="A49" s="16" t="s">
        <v>166</v>
      </c>
      <c r="B49" s="11" t="s">
        <v>148</v>
      </c>
      <c r="C49" s="7"/>
      <c r="D49" s="10">
        <v>1</v>
      </c>
      <c r="E49" s="15">
        <v>400</v>
      </c>
      <c r="F49" s="33">
        <f t="shared" si="0"/>
        <v>400</v>
      </c>
      <c r="G49" s="36"/>
    </row>
    <row r="50" spans="1:7" ht="16.5" thickBot="1" x14ac:dyDescent="0.3">
      <c r="A50" s="16" t="s">
        <v>167</v>
      </c>
      <c r="B50" s="11" t="s">
        <v>168</v>
      </c>
      <c r="C50" s="7"/>
      <c r="D50" s="10">
        <v>1</v>
      </c>
      <c r="E50" s="15">
        <v>455</v>
      </c>
      <c r="F50" s="33">
        <f t="shared" si="0"/>
        <v>455</v>
      </c>
      <c r="G50" s="36"/>
    </row>
    <row r="51" spans="1:7" ht="48" thickBot="1" x14ac:dyDescent="0.3">
      <c r="A51" s="16" t="s">
        <v>15</v>
      </c>
      <c r="B51" s="30" t="s">
        <v>16</v>
      </c>
      <c r="C51" s="12"/>
      <c r="D51" s="12"/>
      <c r="E51" s="15"/>
      <c r="F51" s="34"/>
      <c r="G51" s="12"/>
    </row>
    <row r="52" spans="1:7" ht="16.5" thickBot="1" x14ac:dyDescent="0.3">
      <c r="A52" s="16" t="s">
        <v>17</v>
      </c>
      <c r="B52" s="13" t="s">
        <v>170</v>
      </c>
      <c r="C52" s="12"/>
      <c r="D52" s="12">
        <v>20</v>
      </c>
      <c r="E52" s="15">
        <v>180</v>
      </c>
      <c r="F52" s="34">
        <f t="shared" ref="F52:F62" si="1">D52*E52</f>
        <v>3600</v>
      </c>
      <c r="G52" s="36"/>
    </row>
    <row r="53" spans="1:7" ht="16.5" thickBot="1" x14ac:dyDescent="0.3">
      <c r="A53" s="16" t="s">
        <v>18</v>
      </c>
      <c r="B53" s="13"/>
      <c r="C53" s="12"/>
      <c r="D53" s="12"/>
      <c r="E53" s="15"/>
      <c r="F53" s="34">
        <f t="shared" si="1"/>
        <v>0</v>
      </c>
      <c r="G53" s="12"/>
    </row>
    <row r="54" spans="1:7" ht="16.5" thickBot="1" x14ac:dyDescent="0.3">
      <c r="A54" s="16" t="s">
        <v>14</v>
      </c>
      <c r="B54" s="13"/>
      <c r="C54" s="12"/>
      <c r="D54" s="12"/>
      <c r="E54" s="15"/>
      <c r="F54" s="34">
        <f t="shared" si="1"/>
        <v>0</v>
      </c>
      <c r="G54" s="12"/>
    </row>
    <row r="55" spans="1:7" ht="79.5" thickBot="1" x14ac:dyDescent="0.3">
      <c r="A55" s="16" t="s">
        <v>19</v>
      </c>
      <c r="B55" s="13" t="s">
        <v>20</v>
      </c>
      <c r="C55" s="12"/>
      <c r="D55" s="12">
        <v>3</v>
      </c>
      <c r="E55" s="15">
        <v>15000</v>
      </c>
      <c r="F55" s="34">
        <v>45000</v>
      </c>
      <c r="G55" s="12"/>
    </row>
    <row r="56" spans="1:7" ht="16.5" thickBot="1" x14ac:dyDescent="0.3">
      <c r="A56" s="16" t="s">
        <v>21</v>
      </c>
      <c r="B56" s="22"/>
      <c r="C56" s="15"/>
      <c r="D56" s="15"/>
      <c r="E56" s="15"/>
      <c r="F56" s="34">
        <f t="shared" si="1"/>
        <v>0</v>
      </c>
      <c r="G56" s="15"/>
    </row>
    <row r="57" spans="1:7" ht="16.5" thickBot="1" x14ac:dyDescent="0.3">
      <c r="A57" s="16" t="s">
        <v>22</v>
      </c>
      <c r="B57" s="13"/>
      <c r="C57" s="12"/>
      <c r="D57" s="12"/>
      <c r="E57" s="12"/>
      <c r="F57" s="34">
        <f t="shared" si="1"/>
        <v>0</v>
      </c>
      <c r="G57" s="12"/>
    </row>
    <row r="58" spans="1:7" ht="16.5" thickBot="1" x14ac:dyDescent="0.3">
      <c r="A58" s="16" t="s">
        <v>14</v>
      </c>
      <c r="B58" s="13"/>
      <c r="C58" s="12"/>
      <c r="D58" s="12"/>
      <c r="E58" s="12"/>
      <c r="F58" s="34">
        <f t="shared" si="1"/>
        <v>0</v>
      </c>
      <c r="G58" s="12"/>
    </row>
    <row r="59" spans="1:7" ht="409.6" thickBot="1" x14ac:dyDescent="0.3">
      <c r="A59" s="16" t="s">
        <v>23</v>
      </c>
      <c r="B59" s="13" t="s">
        <v>24</v>
      </c>
      <c r="C59" s="12"/>
      <c r="D59" s="12"/>
      <c r="E59" s="12"/>
      <c r="F59" s="34">
        <f t="shared" si="1"/>
        <v>0</v>
      </c>
      <c r="G59" s="12"/>
    </row>
    <row r="60" spans="1:7" ht="16.5" thickBot="1" x14ac:dyDescent="0.3">
      <c r="A60" s="16" t="s">
        <v>25</v>
      </c>
      <c r="B60" s="13"/>
      <c r="C60" s="12"/>
      <c r="D60" s="12"/>
      <c r="E60" s="12"/>
      <c r="F60" s="34">
        <f t="shared" si="1"/>
        <v>0</v>
      </c>
      <c r="G60" s="12"/>
    </row>
    <row r="61" spans="1:7" ht="16.5" thickBot="1" x14ac:dyDescent="0.3">
      <c r="A61" s="16" t="s">
        <v>26</v>
      </c>
      <c r="B61" s="13"/>
      <c r="C61" s="12"/>
      <c r="D61" s="12"/>
      <c r="E61" s="12"/>
      <c r="F61" s="34">
        <f t="shared" si="1"/>
        <v>0</v>
      </c>
      <c r="G61" s="12"/>
    </row>
    <row r="62" spans="1:7" ht="16.5" thickBot="1" x14ac:dyDescent="0.3">
      <c r="A62" s="16" t="s">
        <v>14</v>
      </c>
      <c r="B62" s="13"/>
      <c r="C62" s="12"/>
      <c r="D62" s="12"/>
      <c r="E62" s="12"/>
      <c r="F62" s="34">
        <f t="shared" si="1"/>
        <v>0</v>
      </c>
      <c r="G62" s="12"/>
    </row>
    <row r="63" spans="1:7" ht="284.25" thickBot="1" x14ac:dyDescent="0.3">
      <c r="A63" s="16" t="s">
        <v>27</v>
      </c>
      <c r="B63" s="13" t="s">
        <v>28</v>
      </c>
      <c r="C63" s="12"/>
      <c r="D63" s="12"/>
      <c r="E63" s="12"/>
      <c r="F63" s="34">
        <f>SUM(F64:F66)</f>
        <v>0</v>
      </c>
      <c r="G63" s="12"/>
    </row>
    <row r="64" spans="1:7" ht="16.5" thickBot="1" x14ac:dyDescent="0.3">
      <c r="A64" s="16" t="s">
        <v>29</v>
      </c>
      <c r="B64" s="13"/>
      <c r="C64" s="12"/>
      <c r="D64" s="12"/>
      <c r="E64" s="12"/>
      <c r="F64" s="35">
        <f>D64*E64</f>
        <v>0</v>
      </c>
      <c r="G64" s="12"/>
    </row>
    <row r="65" spans="1:7" ht="16.5" thickBot="1" x14ac:dyDescent="0.3">
      <c r="A65" s="16" t="s">
        <v>30</v>
      </c>
      <c r="B65" s="13"/>
      <c r="C65" s="12"/>
      <c r="D65" s="12"/>
      <c r="E65" s="12"/>
      <c r="F65" s="35"/>
      <c r="G65" s="12"/>
    </row>
    <row r="66" spans="1:7" ht="16.5" thickBot="1" x14ac:dyDescent="0.3">
      <c r="A66" s="16" t="s">
        <v>14</v>
      </c>
      <c r="B66" s="13"/>
      <c r="C66" s="12"/>
      <c r="D66" s="12"/>
      <c r="E66" s="12"/>
      <c r="F66" s="35"/>
      <c r="G66" s="12"/>
    </row>
    <row r="67" spans="1:7" ht="16.5" thickBot="1" x14ac:dyDescent="0.3">
      <c r="A67" s="16" t="s">
        <v>31</v>
      </c>
      <c r="B67" s="13" t="s">
        <v>32</v>
      </c>
      <c r="C67" s="12"/>
      <c r="D67" s="12"/>
      <c r="E67" s="12"/>
      <c r="F67" s="35">
        <f>SUM(F68:F70)</f>
        <v>0</v>
      </c>
      <c r="G67" s="12"/>
    </row>
    <row r="68" spans="1:7" ht="16.5" thickBot="1" x14ac:dyDescent="0.3">
      <c r="A68" s="16" t="s">
        <v>33</v>
      </c>
      <c r="B68" s="22"/>
      <c r="C68" s="12"/>
      <c r="D68" s="15"/>
      <c r="E68" s="15"/>
      <c r="F68" s="35">
        <f>E68*D68</f>
        <v>0</v>
      </c>
      <c r="G68" s="12"/>
    </row>
    <row r="69" spans="1:7" ht="16.5" thickBot="1" x14ac:dyDescent="0.3">
      <c r="A69" s="16" t="s">
        <v>34</v>
      </c>
      <c r="B69" s="13"/>
      <c r="C69" s="12"/>
      <c r="D69" s="12"/>
      <c r="E69" s="12"/>
      <c r="F69" s="35"/>
      <c r="G69" s="12"/>
    </row>
    <row r="70" spans="1:7" ht="16.5" thickBot="1" x14ac:dyDescent="0.3">
      <c r="A70" s="16" t="s">
        <v>14</v>
      </c>
      <c r="B70" s="13"/>
      <c r="C70" s="12"/>
      <c r="D70" s="12"/>
      <c r="E70" s="12"/>
      <c r="F70" s="35"/>
      <c r="G70" s="12"/>
    </row>
    <row r="71" spans="1:7" ht="16.5" thickBot="1" x14ac:dyDescent="0.3">
      <c r="A71" s="16" t="s">
        <v>53</v>
      </c>
      <c r="B71" s="11" t="s">
        <v>35</v>
      </c>
      <c r="C71" s="9"/>
      <c r="D71" s="12"/>
      <c r="E71" s="12"/>
      <c r="F71" s="35">
        <v>350000</v>
      </c>
      <c r="G71" s="12"/>
    </row>
    <row r="72" spans="1:7" ht="4.5" customHeight="1" x14ac:dyDescent="0.25">
      <c r="A72" s="1"/>
    </row>
    <row r="73" spans="1:7" ht="18.75" hidden="1" x14ac:dyDescent="0.25">
      <c r="A73" s="63"/>
      <c r="B73" s="63"/>
      <c r="C73" s="63"/>
      <c r="D73" s="63"/>
      <c r="E73" s="63"/>
      <c r="F73" s="63"/>
      <c r="G73" s="63"/>
    </row>
    <row r="74" spans="1:7" ht="18.75" hidden="1" x14ac:dyDescent="0.25">
      <c r="A74" s="70"/>
      <c r="B74" s="70"/>
      <c r="C74" s="70"/>
      <c r="D74" s="70"/>
      <c r="E74" s="70"/>
      <c r="F74" s="70"/>
      <c r="G74" s="70"/>
    </row>
    <row r="75" spans="1:7" hidden="1" x14ac:dyDescent="0.25"/>
    <row r="76" spans="1:7" hidden="1" x14ac:dyDescent="0.25"/>
    <row r="77" spans="1:7" hidden="1" x14ac:dyDescent="0.25"/>
    <row r="78" spans="1:7" ht="27" hidden="1" customHeight="1" x14ac:dyDescent="0.25"/>
    <row r="79" spans="1:7" ht="25.5" hidden="1" customHeight="1" x14ac:dyDescent="0.25"/>
    <row r="80" spans="1:7" ht="30" hidden="1" customHeight="1" x14ac:dyDescent="0.25"/>
    <row r="81" spans="1:8" hidden="1" x14ac:dyDescent="0.25"/>
    <row r="82" spans="1:8" hidden="1" x14ac:dyDescent="0.25"/>
    <row r="83" spans="1:8" ht="15.75" hidden="1" x14ac:dyDescent="0.25">
      <c r="A83" s="26"/>
      <c r="B83" s="27"/>
      <c r="C83" s="26"/>
      <c r="D83" s="26"/>
      <c r="E83" s="26"/>
      <c r="F83" s="26"/>
      <c r="G83" s="26"/>
    </row>
    <row r="84" spans="1:8" ht="18.75" x14ac:dyDescent="0.25">
      <c r="A84" s="63" t="s">
        <v>105</v>
      </c>
      <c r="B84" s="63"/>
      <c r="C84" s="63"/>
      <c r="D84" s="63"/>
      <c r="E84" s="63"/>
      <c r="F84" s="63"/>
      <c r="G84" s="63"/>
      <c r="H84" s="25"/>
    </row>
    <row r="85" spans="1:8" ht="105.75" customHeight="1" x14ac:dyDescent="0.25">
      <c r="A85" s="66" t="s">
        <v>187</v>
      </c>
      <c r="B85" s="66"/>
      <c r="C85" s="66"/>
      <c r="D85" s="66"/>
      <c r="E85" s="66"/>
      <c r="F85" s="66"/>
      <c r="G85" s="66"/>
      <c r="H85" s="66"/>
    </row>
    <row r="86" spans="1:8" ht="17.25" customHeight="1" x14ac:dyDescent="0.3">
      <c r="A86" s="73" t="s">
        <v>191</v>
      </c>
      <c r="B86" s="74"/>
      <c r="C86" s="74"/>
      <c r="D86" s="74"/>
      <c r="E86" s="74"/>
      <c r="F86" s="74"/>
      <c r="G86" s="74"/>
      <c r="H86" s="74"/>
    </row>
    <row r="87" spans="1:8" ht="18.75" x14ac:dyDescent="0.25">
      <c r="A87" s="66" t="s">
        <v>124</v>
      </c>
      <c r="B87" s="66"/>
      <c r="C87" s="66"/>
      <c r="D87" s="66"/>
      <c r="E87" s="66"/>
      <c r="F87" s="66"/>
      <c r="G87" s="66"/>
      <c r="H87" s="66"/>
    </row>
    <row r="88" spans="1:8" ht="24.75" customHeight="1" x14ac:dyDescent="0.25">
      <c r="A88" s="66" t="s">
        <v>125</v>
      </c>
      <c r="B88" s="66"/>
      <c r="C88" s="66"/>
      <c r="D88" s="66"/>
      <c r="E88" s="66"/>
      <c r="F88" s="66"/>
      <c r="G88" s="66"/>
      <c r="H88" s="66"/>
    </row>
    <row r="89" spans="1:8" ht="18.75" x14ac:dyDescent="0.25">
      <c r="A89" s="66" t="s">
        <v>106</v>
      </c>
      <c r="B89" s="66"/>
      <c r="C89" s="66"/>
      <c r="D89" s="66"/>
      <c r="E89" s="66"/>
      <c r="F89" s="66"/>
      <c r="G89" s="66"/>
      <c r="H89" s="66"/>
    </row>
    <row r="90" spans="1:8" ht="28.5" customHeight="1" x14ac:dyDescent="0.25">
      <c r="A90" s="66" t="s">
        <v>192</v>
      </c>
      <c r="B90" s="66"/>
      <c r="C90" s="66"/>
      <c r="D90" s="66"/>
      <c r="E90" s="66"/>
      <c r="F90" s="66"/>
      <c r="G90" s="66"/>
      <c r="H90" s="66"/>
    </row>
    <row r="91" spans="1:8" ht="23.25" customHeight="1" x14ac:dyDescent="0.25">
      <c r="A91" s="66" t="s">
        <v>181</v>
      </c>
      <c r="B91" s="66"/>
      <c r="C91" s="66"/>
      <c r="D91" s="66"/>
      <c r="E91" s="66"/>
      <c r="F91" s="66"/>
      <c r="G91" s="66"/>
      <c r="H91" s="66"/>
    </row>
    <row r="92" spans="1:8" s="24" customFormat="1" ht="18.75" x14ac:dyDescent="0.25">
      <c r="A92" s="66" t="s">
        <v>107</v>
      </c>
      <c r="B92" s="66"/>
      <c r="C92" s="66"/>
      <c r="D92" s="66"/>
      <c r="E92" s="66"/>
      <c r="F92" s="66"/>
      <c r="G92" s="66"/>
      <c r="H92" s="66"/>
    </row>
    <row r="93" spans="1:8" ht="19.5" thickBot="1" x14ac:dyDescent="0.3">
      <c r="A93" s="62" t="s">
        <v>36</v>
      </c>
      <c r="B93" s="62"/>
      <c r="C93" s="62"/>
      <c r="D93" s="62"/>
      <c r="E93" s="62"/>
      <c r="F93" s="62"/>
      <c r="G93" s="62"/>
      <c r="H93" s="62"/>
    </row>
    <row r="94" spans="1:8" ht="62.25" customHeight="1" x14ac:dyDescent="0.25">
      <c r="A94" s="14" t="s">
        <v>2</v>
      </c>
      <c r="B94" s="67" t="s">
        <v>37</v>
      </c>
      <c r="C94" s="67" t="s">
        <v>38</v>
      </c>
      <c r="D94" s="67" t="s">
        <v>39</v>
      </c>
      <c r="E94" s="67" t="s">
        <v>40</v>
      </c>
      <c r="F94" s="67" t="s">
        <v>41</v>
      </c>
      <c r="G94" s="67" t="s">
        <v>42</v>
      </c>
      <c r="H94" s="67" t="s">
        <v>43</v>
      </c>
    </row>
    <row r="95" spans="1:8" ht="16.5" thickBot="1" x14ac:dyDescent="0.3">
      <c r="A95" s="16" t="s">
        <v>3</v>
      </c>
      <c r="B95" s="68"/>
      <c r="C95" s="68"/>
      <c r="D95" s="68"/>
      <c r="E95" s="68"/>
      <c r="F95" s="68"/>
      <c r="G95" s="68"/>
      <c r="H95" s="68"/>
    </row>
    <row r="96" spans="1:8" ht="29.25" customHeight="1" thickBot="1" x14ac:dyDescent="0.3">
      <c r="A96" s="16" t="s">
        <v>10</v>
      </c>
      <c r="B96" s="39" t="s">
        <v>188</v>
      </c>
      <c r="C96" s="38" t="s">
        <v>171</v>
      </c>
      <c r="D96" s="40">
        <v>100</v>
      </c>
      <c r="E96" s="15">
        <v>250</v>
      </c>
      <c r="F96" s="44">
        <f>D96*E96</f>
        <v>25000</v>
      </c>
      <c r="G96" s="15">
        <v>20</v>
      </c>
      <c r="H96" s="44">
        <f>D96*G96</f>
        <v>2000</v>
      </c>
    </row>
    <row r="97" spans="1:8" ht="39" customHeight="1" thickBot="1" x14ac:dyDescent="0.3">
      <c r="A97" s="16" t="s">
        <v>15</v>
      </c>
      <c r="B97" s="37" t="s">
        <v>185</v>
      </c>
      <c r="C97" s="38" t="s">
        <v>171</v>
      </c>
      <c r="D97" s="38">
        <v>15</v>
      </c>
      <c r="E97" s="15">
        <v>2500</v>
      </c>
      <c r="F97" s="44">
        <f t="shared" ref="F97:F99" si="2">D97*E97</f>
        <v>37500</v>
      </c>
      <c r="G97" s="15">
        <v>270</v>
      </c>
      <c r="H97" s="44">
        <f t="shared" ref="H97:H99" si="3">D97*G97</f>
        <v>4050</v>
      </c>
    </row>
    <row r="98" spans="1:8" ht="35.25" customHeight="1" thickBot="1" x14ac:dyDescent="0.3">
      <c r="A98" s="16" t="s">
        <v>19</v>
      </c>
      <c r="B98" s="37" t="s">
        <v>186</v>
      </c>
      <c r="C98" s="38" t="s">
        <v>171</v>
      </c>
      <c r="D98" s="38">
        <v>30</v>
      </c>
      <c r="E98" s="15">
        <v>900</v>
      </c>
      <c r="F98" s="44">
        <f t="shared" ref="F98" si="4">D98*E98</f>
        <v>27000</v>
      </c>
      <c r="G98" s="15">
        <v>210</v>
      </c>
      <c r="H98" s="44">
        <f t="shared" ref="H98" si="5">D98*G98</f>
        <v>6300</v>
      </c>
    </row>
    <row r="99" spans="1:8" ht="33" customHeight="1" thickBot="1" x14ac:dyDescent="0.3">
      <c r="A99" s="16">
        <v>4</v>
      </c>
      <c r="B99" s="37" t="s">
        <v>189</v>
      </c>
      <c r="C99" s="38" t="s">
        <v>171</v>
      </c>
      <c r="D99" s="38">
        <v>10</v>
      </c>
      <c r="E99" s="15">
        <v>1200</v>
      </c>
      <c r="F99" s="44">
        <f t="shared" si="2"/>
        <v>12000</v>
      </c>
      <c r="G99" s="15">
        <v>50</v>
      </c>
      <c r="H99" s="44">
        <f t="shared" si="3"/>
        <v>500</v>
      </c>
    </row>
    <row r="100" spans="1:8" ht="16.5" thickBot="1" x14ac:dyDescent="0.3">
      <c r="A100" s="23" t="s">
        <v>14</v>
      </c>
      <c r="B100" s="11" t="s">
        <v>44</v>
      </c>
      <c r="C100" s="12"/>
      <c r="D100" s="12"/>
      <c r="E100" s="12"/>
      <c r="F100" s="35">
        <f>SUM(F96:F99)</f>
        <v>101500</v>
      </c>
      <c r="G100" s="12"/>
      <c r="H100" s="35">
        <f>SUM(H96:H99)</f>
        <v>12850</v>
      </c>
    </row>
    <row r="101" spans="1:8" ht="18.75" x14ac:dyDescent="0.25">
      <c r="A101" s="18"/>
    </row>
    <row r="102" spans="1:8" ht="18.75" x14ac:dyDescent="0.25">
      <c r="A102" s="63" t="s">
        <v>109</v>
      </c>
      <c r="B102" s="63"/>
      <c r="C102" s="63"/>
    </row>
    <row r="103" spans="1:8" ht="19.5" thickBot="1" x14ac:dyDescent="0.3">
      <c r="A103" s="62" t="s">
        <v>45</v>
      </c>
      <c r="B103" s="62"/>
      <c r="C103" s="62"/>
    </row>
    <row r="104" spans="1:8" ht="15.75" x14ac:dyDescent="0.25">
      <c r="A104" s="14" t="s">
        <v>2</v>
      </c>
      <c r="B104" s="67" t="s">
        <v>4</v>
      </c>
      <c r="C104" s="67" t="s">
        <v>46</v>
      </c>
    </row>
    <row r="105" spans="1:8" ht="16.5" thickBot="1" x14ac:dyDescent="0.3">
      <c r="A105" s="16" t="s">
        <v>3</v>
      </c>
      <c r="B105" s="68"/>
      <c r="C105" s="68"/>
      <c r="E105" s="42"/>
    </row>
    <row r="106" spans="1:8" ht="16.5" thickBot="1" x14ac:dyDescent="0.3">
      <c r="A106" s="5" t="s">
        <v>10</v>
      </c>
      <c r="B106" s="13" t="s">
        <v>47</v>
      </c>
      <c r="C106" s="41">
        <v>15000</v>
      </c>
    </row>
    <row r="107" spans="1:8" ht="32.25" thickBot="1" x14ac:dyDescent="0.3">
      <c r="A107" s="5" t="s">
        <v>15</v>
      </c>
      <c r="B107" s="13" t="s">
        <v>48</v>
      </c>
      <c r="C107" s="41"/>
    </row>
    <row r="108" spans="1:8" ht="32.25" thickBot="1" x14ac:dyDescent="0.3">
      <c r="A108" s="5" t="s">
        <v>19</v>
      </c>
      <c r="B108" s="13" t="s">
        <v>49</v>
      </c>
      <c r="C108" s="41"/>
    </row>
    <row r="109" spans="1:8" ht="32.25" thickBot="1" x14ac:dyDescent="0.3">
      <c r="A109" s="5" t="s">
        <v>23</v>
      </c>
      <c r="B109" s="13" t="s">
        <v>50</v>
      </c>
      <c r="C109" s="41">
        <v>3000</v>
      </c>
    </row>
    <row r="110" spans="1:8" ht="16.5" thickBot="1" x14ac:dyDescent="0.3">
      <c r="A110" s="5" t="s">
        <v>27</v>
      </c>
      <c r="B110" s="13" t="s">
        <v>51</v>
      </c>
      <c r="C110" s="41"/>
    </row>
    <row r="111" spans="1:8" ht="36" customHeight="1" thickBot="1" x14ac:dyDescent="0.3">
      <c r="A111" s="5" t="s">
        <v>31</v>
      </c>
      <c r="B111" s="13" t="s">
        <v>52</v>
      </c>
      <c r="C111" s="41"/>
    </row>
    <row r="112" spans="1:8" ht="79.5" thickBot="1" x14ac:dyDescent="0.3">
      <c r="A112" s="5" t="s">
        <v>53</v>
      </c>
      <c r="B112" s="13" t="s">
        <v>54</v>
      </c>
      <c r="C112" s="41"/>
    </row>
    <row r="113" spans="1:15" ht="16.5" thickBot="1" x14ac:dyDescent="0.3">
      <c r="A113" s="5" t="s">
        <v>55</v>
      </c>
      <c r="B113" s="13" t="s">
        <v>56</v>
      </c>
      <c r="C113" s="41">
        <v>6372</v>
      </c>
    </row>
    <row r="114" spans="1:15" ht="16.5" thickBot="1" x14ac:dyDescent="0.3">
      <c r="A114" s="5" t="s">
        <v>14</v>
      </c>
      <c r="B114" s="13"/>
      <c r="C114" s="41"/>
    </row>
    <row r="115" spans="1:15" ht="16.5" thickBot="1" x14ac:dyDescent="0.3">
      <c r="A115" s="5" t="s">
        <v>14</v>
      </c>
      <c r="B115" s="13"/>
      <c r="C115" s="41"/>
    </row>
    <row r="116" spans="1:15" ht="16.5" thickBot="1" x14ac:dyDescent="0.3">
      <c r="A116" s="5" t="s">
        <v>14</v>
      </c>
      <c r="B116" s="13" t="s">
        <v>35</v>
      </c>
      <c r="C116" s="43">
        <f>C106+C107+C108+C109+C110+C111+C112+C113</f>
        <v>24372</v>
      </c>
    </row>
    <row r="117" spans="1:15" ht="18.75" x14ac:dyDescent="0.25">
      <c r="A117" s="1"/>
    </row>
    <row r="118" spans="1:15" ht="18.75" x14ac:dyDescent="0.25">
      <c r="A118" s="63" t="s">
        <v>108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</row>
    <row r="119" spans="1:15" ht="18.75" x14ac:dyDescent="0.25">
      <c r="A119" s="63" t="s">
        <v>57</v>
      </c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</row>
    <row r="120" spans="1:15" ht="19.5" thickBot="1" x14ac:dyDescent="0.3">
      <c r="A120" s="17" t="s">
        <v>58</v>
      </c>
    </row>
    <row r="121" spans="1:15" ht="49.5" customHeight="1" thickBot="1" x14ac:dyDescent="0.3">
      <c r="A121" s="45" t="s">
        <v>104</v>
      </c>
      <c r="B121" s="45" t="s">
        <v>59</v>
      </c>
      <c r="C121" s="50" t="s">
        <v>60</v>
      </c>
      <c r="D121" s="50" t="s">
        <v>61</v>
      </c>
      <c r="E121" s="50" t="s">
        <v>62</v>
      </c>
      <c r="F121" s="50" t="s">
        <v>63</v>
      </c>
      <c r="G121" s="50" t="s">
        <v>64</v>
      </c>
      <c r="H121" s="50" t="s">
        <v>65</v>
      </c>
      <c r="I121" s="50" t="s">
        <v>66</v>
      </c>
      <c r="J121" s="50" t="s">
        <v>67</v>
      </c>
      <c r="K121" s="50" t="s">
        <v>68</v>
      </c>
      <c r="L121" s="50" t="s">
        <v>69</v>
      </c>
      <c r="M121" s="50" t="s">
        <v>70</v>
      </c>
      <c r="N121" s="50" t="s">
        <v>71</v>
      </c>
      <c r="O121" s="50" t="s">
        <v>35</v>
      </c>
    </row>
    <row r="122" spans="1:15" ht="32.25" thickBot="1" x14ac:dyDescent="0.3">
      <c r="A122" s="45" t="s">
        <v>10</v>
      </c>
      <c r="B122" s="51" t="s">
        <v>72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5" ht="32.25" thickBot="1" x14ac:dyDescent="0.3">
      <c r="A123" s="52" t="s">
        <v>15</v>
      </c>
      <c r="B123" s="53" t="s">
        <v>73</v>
      </c>
      <c r="C123" s="54">
        <v>0.5</v>
      </c>
      <c r="D123" s="54">
        <v>0.7</v>
      </c>
      <c r="E123" s="54">
        <v>0.8</v>
      </c>
      <c r="F123" s="54">
        <v>0.9</v>
      </c>
      <c r="G123" s="54">
        <v>1</v>
      </c>
      <c r="H123" s="54">
        <v>1</v>
      </c>
      <c r="I123" s="54">
        <v>1</v>
      </c>
      <c r="J123" s="54">
        <v>1</v>
      </c>
      <c r="K123" s="54">
        <v>1</v>
      </c>
      <c r="L123" s="54">
        <v>1</v>
      </c>
      <c r="M123" s="54">
        <v>1</v>
      </c>
      <c r="N123" s="54">
        <v>1</v>
      </c>
      <c r="O123" s="44"/>
    </row>
    <row r="124" spans="1:15" ht="32.25" thickBot="1" x14ac:dyDescent="0.3">
      <c r="A124" s="52" t="s">
        <v>19</v>
      </c>
      <c r="B124" s="53" t="s">
        <v>74</v>
      </c>
      <c r="C124" s="44">
        <f>$F100*C123</f>
        <v>50750</v>
      </c>
      <c r="D124" s="44">
        <f t="shared" ref="D124:N124" si="6">$F100*D123</f>
        <v>71050</v>
      </c>
      <c r="E124" s="44">
        <f>$F100*E123</f>
        <v>81200</v>
      </c>
      <c r="F124" s="44">
        <f t="shared" si="6"/>
        <v>91350</v>
      </c>
      <c r="G124" s="44">
        <f t="shared" si="6"/>
        <v>101500</v>
      </c>
      <c r="H124" s="44">
        <f t="shared" si="6"/>
        <v>101500</v>
      </c>
      <c r="I124" s="44">
        <f t="shared" si="6"/>
        <v>101500</v>
      </c>
      <c r="J124" s="44">
        <f t="shared" si="6"/>
        <v>101500</v>
      </c>
      <c r="K124" s="44">
        <f t="shared" si="6"/>
        <v>101500</v>
      </c>
      <c r="L124" s="44">
        <f t="shared" si="6"/>
        <v>101500</v>
      </c>
      <c r="M124" s="44">
        <f t="shared" si="6"/>
        <v>101500</v>
      </c>
      <c r="N124" s="44">
        <f t="shared" si="6"/>
        <v>101500</v>
      </c>
      <c r="O124" s="44">
        <f>SUM(C124:N124)</f>
        <v>1106350</v>
      </c>
    </row>
    <row r="125" spans="1:15" ht="66.75" customHeight="1" thickBot="1" x14ac:dyDescent="0.3">
      <c r="A125" s="52" t="s">
        <v>23</v>
      </c>
      <c r="B125" s="53" t="s">
        <v>110</v>
      </c>
      <c r="C125" s="44">
        <f>SUM(C126:C129)</f>
        <v>24425</v>
      </c>
      <c r="D125" s="44">
        <f>SUM(D126:D129)</f>
        <v>26995</v>
      </c>
      <c r="E125" s="44">
        <f>SUM(E126:E129)</f>
        <v>28280</v>
      </c>
      <c r="F125" s="44">
        <f t="shared" ref="F125:N125" si="7">SUM(F126:F129)</f>
        <v>29565</v>
      </c>
      <c r="G125" s="44">
        <f t="shared" si="7"/>
        <v>30850</v>
      </c>
      <c r="H125" s="44">
        <f t="shared" si="7"/>
        <v>30850</v>
      </c>
      <c r="I125" s="44">
        <f t="shared" si="7"/>
        <v>30850</v>
      </c>
      <c r="J125" s="44">
        <f t="shared" si="7"/>
        <v>30850</v>
      </c>
      <c r="K125" s="44">
        <f t="shared" si="7"/>
        <v>30850</v>
      </c>
      <c r="L125" s="44">
        <f t="shared" si="7"/>
        <v>30850</v>
      </c>
      <c r="M125" s="44">
        <f t="shared" si="7"/>
        <v>30850</v>
      </c>
      <c r="N125" s="44">
        <f t="shared" si="7"/>
        <v>30850</v>
      </c>
      <c r="O125" s="44">
        <f>SUM(C125:N125)</f>
        <v>356065</v>
      </c>
    </row>
    <row r="126" spans="1:15" ht="32.25" thickBot="1" x14ac:dyDescent="0.3">
      <c r="A126" s="52" t="s">
        <v>25</v>
      </c>
      <c r="B126" s="53" t="s">
        <v>126</v>
      </c>
      <c r="C126" s="44">
        <f>C123*H100</f>
        <v>6425</v>
      </c>
      <c r="D126" s="44">
        <f>D123*H100</f>
        <v>8995</v>
      </c>
      <c r="E126" s="44">
        <f>E123*H100</f>
        <v>10280</v>
      </c>
      <c r="F126" s="44">
        <f>F123*H100</f>
        <v>11565</v>
      </c>
      <c r="G126" s="44">
        <f>G123*H100</f>
        <v>12850</v>
      </c>
      <c r="H126" s="44">
        <f>H123*H100</f>
        <v>12850</v>
      </c>
      <c r="I126" s="44">
        <f>I123*H100</f>
        <v>12850</v>
      </c>
      <c r="J126" s="44">
        <f>J123*H100</f>
        <v>12850</v>
      </c>
      <c r="K126" s="44">
        <f>K123*H100</f>
        <v>12850</v>
      </c>
      <c r="L126" s="44">
        <f>L123*H100</f>
        <v>12850</v>
      </c>
      <c r="M126" s="44">
        <f>M123*H100</f>
        <v>12850</v>
      </c>
      <c r="N126" s="44">
        <f>N123*H100</f>
        <v>12850</v>
      </c>
      <c r="O126" s="44">
        <f>SUM(C126:N126)</f>
        <v>140065</v>
      </c>
    </row>
    <row r="127" spans="1:15" ht="16.5" thickBot="1" x14ac:dyDescent="0.3">
      <c r="A127" s="52" t="s">
        <v>26</v>
      </c>
      <c r="B127" s="53" t="s">
        <v>129</v>
      </c>
      <c r="C127" s="44">
        <f>SUM(C106:C112)</f>
        <v>18000</v>
      </c>
      <c r="D127" s="44">
        <f>SUM(C106:C112)</f>
        <v>18000</v>
      </c>
      <c r="E127" s="44">
        <f>SUM(C106:C112)</f>
        <v>18000</v>
      </c>
      <c r="F127" s="44">
        <f>SUM(C106:C112)</f>
        <v>18000</v>
      </c>
      <c r="G127" s="44">
        <f>SUM(C106:C112)</f>
        <v>18000</v>
      </c>
      <c r="H127" s="44">
        <f>SUM(C106:C112)</f>
        <v>18000</v>
      </c>
      <c r="I127" s="44">
        <f>SUM(C106:C112)</f>
        <v>18000</v>
      </c>
      <c r="J127" s="44">
        <f>SUM(C106:C112)</f>
        <v>18000</v>
      </c>
      <c r="K127" s="44">
        <f>SUM(C106:C112)</f>
        <v>18000</v>
      </c>
      <c r="L127" s="44">
        <f>SUM(C106:C112)</f>
        <v>18000</v>
      </c>
      <c r="M127" s="44">
        <f>SUM(C106:C112)</f>
        <v>18000</v>
      </c>
      <c r="N127" s="44">
        <f>SUM(C106:C112)</f>
        <v>18000</v>
      </c>
      <c r="O127" s="44">
        <f>SUM(C127:N127)</f>
        <v>216000</v>
      </c>
    </row>
    <row r="128" spans="1:15" ht="16.5" thickBot="1" x14ac:dyDescent="0.3">
      <c r="A128" s="52"/>
      <c r="B128" s="5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ht="16.5" thickBot="1" x14ac:dyDescent="0.3">
      <c r="A129" s="52" t="s">
        <v>14</v>
      </c>
      <c r="B129" s="5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>
        <f t="shared" ref="O129:O130" si="8">SUM(C129:N129)</f>
        <v>0</v>
      </c>
    </row>
    <row r="130" spans="1:15" ht="32.25" thickBot="1" x14ac:dyDescent="0.3">
      <c r="A130" s="52" t="s">
        <v>27</v>
      </c>
      <c r="B130" s="53" t="s">
        <v>75</v>
      </c>
      <c r="C130" s="44">
        <f>C124-C125</f>
        <v>26325</v>
      </c>
      <c r="D130" s="44">
        <f>D124-D125</f>
        <v>44055</v>
      </c>
      <c r="E130" s="44">
        <f t="shared" ref="E130:N130" si="9">E124-E125</f>
        <v>52920</v>
      </c>
      <c r="F130" s="44">
        <f>F124-F125</f>
        <v>61785</v>
      </c>
      <c r="G130" s="44">
        <f t="shared" si="9"/>
        <v>70650</v>
      </c>
      <c r="H130" s="44">
        <f t="shared" si="9"/>
        <v>70650</v>
      </c>
      <c r="I130" s="44">
        <f t="shared" si="9"/>
        <v>70650</v>
      </c>
      <c r="J130" s="44">
        <f t="shared" si="9"/>
        <v>70650</v>
      </c>
      <c r="K130" s="44">
        <f t="shared" si="9"/>
        <v>70650</v>
      </c>
      <c r="L130" s="44">
        <f t="shared" si="9"/>
        <v>70650</v>
      </c>
      <c r="M130" s="44">
        <f t="shared" si="9"/>
        <v>70650</v>
      </c>
      <c r="N130" s="44">
        <f t="shared" si="9"/>
        <v>70650</v>
      </c>
      <c r="O130" s="44">
        <f t="shared" si="8"/>
        <v>750285</v>
      </c>
    </row>
    <row r="131" spans="1:15" ht="16.5" thickBot="1" x14ac:dyDescent="0.3">
      <c r="A131" s="52" t="s">
        <v>31</v>
      </c>
      <c r="B131" s="53" t="s">
        <v>76</v>
      </c>
      <c r="C131" s="44">
        <f>SUM(C132:C133)</f>
        <v>3045</v>
      </c>
      <c r="D131" s="44">
        <f>SUM(D132:D133)</f>
        <v>4263</v>
      </c>
      <c r="E131" s="44">
        <f t="shared" ref="E131:N131" si="10">SUM(E132:E133)</f>
        <v>4872</v>
      </c>
      <c r="F131" s="44">
        <f t="shared" si="10"/>
        <v>5481</v>
      </c>
      <c r="G131" s="44">
        <f>SUM(G132:G133)</f>
        <v>6090</v>
      </c>
      <c r="H131" s="44">
        <f t="shared" si="10"/>
        <v>6090</v>
      </c>
      <c r="I131" s="44">
        <f t="shared" si="10"/>
        <v>6090</v>
      </c>
      <c r="J131" s="44">
        <f t="shared" si="10"/>
        <v>6090</v>
      </c>
      <c r="K131" s="44">
        <f t="shared" si="10"/>
        <v>6090</v>
      </c>
      <c r="L131" s="44">
        <f t="shared" si="10"/>
        <v>6090</v>
      </c>
      <c r="M131" s="44">
        <f t="shared" si="10"/>
        <v>6090</v>
      </c>
      <c r="N131" s="44">
        <f t="shared" si="10"/>
        <v>6090</v>
      </c>
      <c r="O131" s="44">
        <f>SUM(C131:N131)</f>
        <v>66381</v>
      </c>
    </row>
    <row r="132" spans="1:15" ht="33.75" thickBot="1" x14ac:dyDescent="0.3">
      <c r="A132" s="52"/>
      <c r="B132" s="55" t="s">
        <v>127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>
        <f t="shared" ref="O132:O134" si="11">SUM(C132:N132)</f>
        <v>0</v>
      </c>
    </row>
    <row r="133" spans="1:15" ht="50.25" thickBot="1" x14ac:dyDescent="0.3">
      <c r="A133" s="52"/>
      <c r="B133" s="55" t="s">
        <v>128</v>
      </c>
      <c r="C133" s="45">
        <f>C124*0.06</f>
        <v>3045</v>
      </c>
      <c r="D133" s="45">
        <f t="shared" ref="D133:N133" si="12">D124*0.06</f>
        <v>4263</v>
      </c>
      <c r="E133" s="45">
        <f t="shared" si="12"/>
        <v>4872</v>
      </c>
      <c r="F133" s="45">
        <f>F124*0.06</f>
        <v>5481</v>
      </c>
      <c r="G133" s="45">
        <f t="shared" si="12"/>
        <v>6090</v>
      </c>
      <c r="H133" s="45">
        <f t="shared" si="12"/>
        <v>6090</v>
      </c>
      <c r="I133" s="45">
        <f t="shared" si="12"/>
        <v>6090</v>
      </c>
      <c r="J133" s="45">
        <f t="shared" si="12"/>
        <v>6090</v>
      </c>
      <c r="K133" s="45">
        <f t="shared" si="12"/>
        <v>6090</v>
      </c>
      <c r="L133" s="45">
        <f t="shared" si="12"/>
        <v>6090</v>
      </c>
      <c r="M133" s="45">
        <f t="shared" si="12"/>
        <v>6090</v>
      </c>
      <c r="N133" s="45">
        <f t="shared" si="12"/>
        <v>6090</v>
      </c>
      <c r="O133" s="45">
        <f t="shared" si="11"/>
        <v>66381</v>
      </c>
    </row>
    <row r="134" spans="1:15" ht="32.25" thickBot="1" x14ac:dyDescent="0.3">
      <c r="A134" s="52" t="s">
        <v>53</v>
      </c>
      <c r="B134" s="51" t="s">
        <v>77</v>
      </c>
      <c r="C134" s="45">
        <f>C130-C131</f>
        <v>23280</v>
      </c>
      <c r="D134" s="45">
        <f t="shared" ref="D134:N134" si="13">D130-D131</f>
        <v>39792</v>
      </c>
      <c r="E134" s="45">
        <f>E130-E131</f>
        <v>48048</v>
      </c>
      <c r="F134" s="45">
        <f t="shared" si="13"/>
        <v>56304</v>
      </c>
      <c r="G134" s="45">
        <f t="shared" si="13"/>
        <v>64560</v>
      </c>
      <c r="H134" s="45">
        <f t="shared" si="13"/>
        <v>64560</v>
      </c>
      <c r="I134" s="45">
        <f t="shared" si="13"/>
        <v>64560</v>
      </c>
      <c r="J134" s="45">
        <f t="shared" si="13"/>
        <v>64560</v>
      </c>
      <c r="K134" s="45">
        <f t="shared" si="13"/>
        <v>64560</v>
      </c>
      <c r="L134" s="45">
        <f t="shared" si="13"/>
        <v>64560</v>
      </c>
      <c r="M134" s="45">
        <f t="shared" si="13"/>
        <v>64560</v>
      </c>
      <c r="N134" s="45">
        <f t="shared" si="13"/>
        <v>64560</v>
      </c>
      <c r="O134" s="45">
        <f t="shared" si="11"/>
        <v>683904</v>
      </c>
    </row>
    <row r="135" spans="1:15" ht="16.5" thickBot="1" x14ac:dyDescent="0.3">
      <c r="A135" s="60" t="s">
        <v>55</v>
      </c>
      <c r="B135" s="51" t="s">
        <v>78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f>D145/D141</f>
        <v>0.61816242599539029</v>
      </c>
    </row>
    <row r="136" spans="1:15" ht="16.5" thickBot="1" x14ac:dyDescent="0.3">
      <c r="A136" s="61"/>
      <c r="B136" s="56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/>
    </row>
    <row r="137" spans="1:15" ht="18.75" x14ac:dyDescent="0.25">
      <c r="A137" s="18"/>
    </row>
    <row r="138" spans="1:15" ht="18.75" x14ac:dyDescent="0.25">
      <c r="A138" s="63" t="s">
        <v>79</v>
      </c>
      <c r="B138" s="63"/>
      <c r="C138" s="63"/>
      <c r="D138" s="63"/>
      <c r="E138" s="63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9.5" thickBot="1" x14ac:dyDescent="0.3">
      <c r="A139" s="62" t="s">
        <v>80</v>
      </c>
      <c r="B139" s="62"/>
      <c r="C139" s="62"/>
      <c r="D139" s="62"/>
      <c r="E139" s="62"/>
    </row>
    <row r="140" spans="1:15" ht="48" thickBot="1" x14ac:dyDescent="0.3">
      <c r="A140" s="46" t="s">
        <v>104</v>
      </c>
      <c r="B140" s="44" t="s">
        <v>59</v>
      </c>
      <c r="C140" s="44" t="s">
        <v>81</v>
      </c>
      <c r="D140" s="44" t="s">
        <v>111</v>
      </c>
      <c r="E140" s="44" t="s">
        <v>82</v>
      </c>
    </row>
    <row r="141" spans="1:15" ht="32.25" thickBot="1" x14ac:dyDescent="0.3">
      <c r="A141" s="46" t="s">
        <v>10</v>
      </c>
      <c r="B141" s="47" t="s">
        <v>83</v>
      </c>
      <c r="C141" s="44" t="s">
        <v>84</v>
      </c>
      <c r="D141" s="48">
        <f>E141/12</f>
        <v>92195.833333333328</v>
      </c>
      <c r="E141" s="44">
        <f>O124</f>
        <v>1106350</v>
      </c>
    </row>
    <row r="142" spans="1:15" ht="32.25" thickBot="1" x14ac:dyDescent="0.3">
      <c r="A142" s="46" t="s">
        <v>15</v>
      </c>
      <c r="B142" s="47" t="s">
        <v>85</v>
      </c>
      <c r="C142" s="44" t="s">
        <v>84</v>
      </c>
      <c r="D142" s="48">
        <f>E142/12</f>
        <v>35203.833333333336</v>
      </c>
      <c r="E142" s="44">
        <f>E143+E144</f>
        <v>422446</v>
      </c>
    </row>
    <row r="143" spans="1:15" ht="16.5" thickBot="1" x14ac:dyDescent="0.3">
      <c r="A143" s="46" t="s">
        <v>19</v>
      </c>
      <c r="B143" s="47" t="s">
        <v>86</v>
      </c>
      <c r="C143" s="44" t="s">
        <v>84</v>
      </c>
      <c r="D143" s="48">
        <f>E143/12</f>
        <v>29672.083333333332</v>
      </c>
      <c r="E143" s="44">
        <f>O125</f>
        <v>356065</v>
      </c>
    </row>
    <row r="144" spans="1:15" ht="16.5" thickBot="1" x14ac:dyDescent="0.3">
      <c r="A144" s="46" t="s">
        <v>23</v>
      </c>
      <c r="B144" s="47" t="s">
        <v>56</v>
      </c>
      <c r="C144" s="44" t="s">
        <v>84</v>
      </c>
      <c r="D144" s="48">
        <f t="shared" ref="D144:D145" si="14">E144/12</f>
        <v>5531.75</v>
      </c>
      <c r="E144" s="44">
        <f>O131</f>
        <v>66381</v>
      </c>
    </row>
    <row r="145" spans="1:15" ht="16.5" thickBot="1" x14ac:dyDescent="0.3">
      <c r="A145" s="46" t="s">
        <v>27</v>
      </c>
      <c r="B145" s="47" t="s">
        <v>87</v>
      </c>
      <c r="C145" s="44" t="s">
        <v>84</v>
      </c>
      <c r="D145" s="48">
        <f t="shared" si="14"/>
        <v>56992</v>
      </c>
      <c r="E145" s="44">
        <f>E141-E143-E144</f>
        <v>683904</v>
      </c>
    </row>
    <row r="146" spans="1:15" ht="16.5" thickBot="1" x14ac:dyDescent="0.3">
      <c r="A146" s="46" t="s">
        <v>31</v>
      </c>
      <c r="B146" s="47" t="s">
        <v>88</v>
      </c>
      <c r="C146" s="44" t="s">
        <v>89</v>
      </c>
      <c r="D146" s="48" t="s">
        <v>130</v>
      </c>
      <c r="E146" s="48">
        <f>350000/E145*12</f>
        <v>6.1412128017967431</v>
      </c>
    </row>
    <row r="147" spans="1:15" ht="32.25" thickBot="1" x14ac:dyDescent="0.3">
      <c r="A147" s="46" t="s">
        <v>53</v>
      </c>
      <c r="B147" s="47" t="s">
        <v>90</v>
      </c>
      <c r="C147" s="44" t="s">
        <v>91</v>
      </c>
      <c r="D147" s="44" t="s">
        <v>130</v>
      </c>
      <c r="E147" s="49">
        <f>D145/D141</f>
        <v>0.61816242599539029</v>
      </c>
    </row>
    <row r="148" spans="1:15" ht="19.5" thickBot="1" x14ac:dyDescent="0.3">
      <c r="A148" s="1"/>
    </row>
    <row r="149" spans="1:15" ht="18.75" x14ac:dyDescent="0.25">
      <c r="A149" s="63" t="s">
        <v>182</v>
      </c>
      <c r="B149" s="63"/>
      <c r="C149" s="63"/>
      <c r="D149" s="63"/>
      <c r="E149" s="63"/>
      <c r="F149" s="20"/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5" ht="19.5" thickBot="1" x14ac:dyDescent="0.3">
      <c r="A150" s="62" t="s">
        <v>92</v>
      </c>
      <c r="B150" s="62"/>
      <c r="C150" s="62"/>
      <c r="D150" s="62"/>
    </row>
    <row r="151" spans="1:15" ht="62.25" customHeight="1" x14ac:dyDescent="0.25">
      <c r="A151" s="2" t="s">
        <v>2</v>
      </c>
      <c r="B151" s="64" t="s">
        <v>93</v>
      </c>
      <c r="C151" s="4" t="s">
        <v>8</v>
      </c>
      <c r="D151" s="64" t="s">
        <v>95</v>
      </c>
    </row>
    <row r="152" spans="1:15" ht="16.5" thickBot="1" x14ac:dyDescent="0.3">
      <c r="A152" s="3" t="s">
        <v>3</v>
      </c>
      <c r="B152" s="65"/>
      <c r="C152" s="6" t="s">
        <v>94</v>
      </c>
      <c r="D152" s="65"/>
    </row>
    <row r="153" spans="1:15" ht="180" customHeight="1" thickBot="1" x14ac:dyDescent="0.3">
      <c r="A153" s="3">
        <v>1</v>
      </c>
      <c r="B153" s="13" t="s">
        <v>96</v>
      </c>
      <c r="C153" s="41">
        <v>350000</v>
      </c>
      <c r="D153" s="41">
        <v>100</v>
      </c>
    </row>
    <row r="154" spans="1:15" ht="32.25" thickBot="1" x14ac:dyDescent="0.3">
      <c r="A154" s="3">
        <v>2</v>
      </c>
      <c r="B154" s="13" t="s">
        <v>97</v>
      </c>
      <c r="C154" s="41"/>
      <c r="D154" s="41"/>
    </row>
    <row r="155" spans="1:15" ht="48" thickBot="1" x14ac:dyDescent="0.3">
      <c r="A155" s="3">
        <v>3</v>
      </c>
      <c r="B155" s="13" t="s">
        <v>98</v>
      </c>
      <c r="C155" s="41"/>
      <c r="D155" s="41"/>
    </row>
    <row r="156" spans="1:15" ht="16.5" thickBot="1" x14ac:dyDescent="0.3">
      <c r="A156" s="5">
        <v>4</v>
      </c>
      <c r="B156" s="13" t="s">
        <v>35</v>
      </c>
      <c r="C156" s="41">
        <f>SUM(C153:C155)</f>
        <v>350000</v>
      </c>
      <c r="D156" s="41">
        <f>SUM(D153:D155)</f>
        <v>100</v>
      </c>
    </row>
    <row r="157" spans="1:15" ht="18.75" x14ac:dyDescent="0.25">
      <c r="A157" s="19"/>
    </row>
    <row r="158" spans="1:15" ht="18.75" x14ac:dyDescent="0.25">
      <c r="A158" s="63" t="s">
        <v>113</v>
      </c>
      <c r="B158" s="63"/>
      <c r="C158" s="63"/>
      <c r="D158" s="63"/>
    </row>
    <row r="159" spans="1:15" ht="19.5" thickBot="1" x14ac:dyDescent="0.3">
      <c r="A159" s="62" t="s">
        <v>99</v>
      </c>
      <c r="B159" s="62"/>
      <c r="C159" s="62"/>
    </row>
    <row r="160" spans="1:15" ht="78" customHeight="1" thickBot="1" x14ac:dyDescent="0.3">
      <c r="A160" s="8" t="s">
        <v>112</v>
      </c>
      <c r="B160" s="15" t="s">
        <v>100</v>
      </c>
      <c r="C160" s="15" t="s">
        <v>101</v>
      </c>
    </row>
    <row r="161" spans="1:3" ht="184.5" customHeight="1" thickBot="1" x14ac:dyDescent="0.3">
      <c r="A161" s="8" t="s">
        <v>10</v>
      </c>
      <c r="B161" s="57" t="str">
        <f>[1]Лист1!$A$197</f>
        <v>**Недостаточный спрос**</v>
      </c>
      <c r="C161" s="57" t="str">
        <f>[1]Лист1!$D$197</f>
        <v>Исследование рынка и выявление потребностей владельцев кошек. Активное продвижение продукции через социальные сети, блоги о животных и другие каналы.</v>
      </c>
    </row>
    <row r="162" spans="1:3" ht="198" customHeight="1" thickBot="1" x14ac:dyDescent="0.3">
      <c r="A162" s="8" t="s">
        <v>15</v>
      </c>
      <c r="B162" s="57" t="str">
        <f>[1]Лист1!$A$198</f>
        <v>**Конкуренция с крупными брендами**</v>
      </c>
      <c r="C162" s="57" t="str">
        <f>[1]Лист1!$D$198</f>
        <v>Уникальный дизайн, качество и персональный подход как основные конкурентные преимущества. Развитие лояльности клиентов через программы скидок и бонусов.</v>
      </c>
    </row>
    <row r="163" spans="1:3" ht="153.75" customHeight="1" thickBot="1" x14ac:dyDescent="0.3">
      <c r="A163" s="8" t="s">
        <v>19</v>
      </c>
      <c r="B163" s="57" t="str">
        <f>[1]Лист1!$A$200</f>
        <v>**Сезонность спроса**</v>
      </c>
      <c r="C163" s="57" t="str">
        <f>[1]Лист1!$D$200</f>
        <v>Разнообразие продуктов и акции, стимулирующие покупки в течение всего года, могут смягчить влияние сезонных колебаний.</v>
      </c>
    </row>
    <row r="164" spans="1:3" ht="16.5" thickBot="1" x14ac:dyDescent="0.3">
      <c r="A164" s="8" t="s">
        <v>14</v>
      </c>
      <c r="B164" s="11"/>
      <c r="C164" s="11"/>
    </row>
    <row r="165" spans="1:3" ht="18.75" x14ac:dyDescent="0.25">
      <c r="A165" s="1"/>
    </row>
  </sheetData>
  <mergeCells count="74">
    <mergeCell ref="A87:H87"/>
    <mergeCell ref="A91:H91"/>
    <mergeCell ref="A90:H90"/>
    <mergeCell ref="A103:C103"/>
    <mergeCell ref="A89:H89"/>
    <mergeCell ref="A88:H88"/>
    <mergeCell ref="A86:H86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84:G84"/>
    <mergeCell ref="A85:H85"/>
    <mergeCell ref="A1:G1"/>
    <mergeCell ref="A73:G73"/>
    <mergeCell ref="A74:G74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19:O119"/>
    <mergeCell ref="A118:O118"/>
    <mergeCell ref="A102:C102"/>
    <mergeCell ref="A92:H92"/>
    <mergeCell ref="H94:H95"/>
    <mergeCell ref="D94:D95"/>
    <mergeCell ref="E94:E95"/>
    <mergeCell ref="F94:F95"/>
    <mergeCell ref="B104:B105"/>
    <mergeCell ref="C104:C105"/>
    <mergeCell ref="B94:B95"/>
    <mergeCell ref="C94:C95"/>
    <mergeCell ref="G94:G95"/>
    <mergeCell ref="A93:H93"/>
    <mergeCell ref="A150:D150"/>
    <mergeCell ref="A158:D158"/>
    <mergeCell ref="A159:C159"/>
    <mergeCell ref="A149:E149"/>
    <mergeCell ref="A138:E138"/>
    <mergeCell ref="A139:E139"/>
    <mergeCell ref="B151:B152"/>
    <mergeCell ref="D151:D152"/>
    <mergeCell ref="M135:M136"/>
    <mergeCell ref="N135:N136"/>
    <mergeCell ref="O135:O136"/>
    <mergeCell ref="A135:A136"/>
    <mergeCell ref="H135:H136"/>
    <mergeCell ref="I135:I136"/>
    <mergeCell ref="J135:J136"/>
    <mergeCell ref="K135:K136"/>
    <mergeCell ref="L135:L136"/>
    <mergeCell ref="C135:C136"/>
    <mergeCell ref="D135:D136"/>
    <mergeCell ref="E135:E136"/>
    <mergeCell ref="F135:F136"/>
    <mergeCell ref="G135:G136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2026-02-10T11:17:23Z</dcterms:modified>
</cp:coreProperties>
</file>